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ufgaben" sheetId="1" r:id="rId1"/>
    <sheet name="Hilfe für Aufgabe 4" sheetId="2" r:id="rId2"/>
  </sheets>
  <definedNames/>
  <calcPr fullCalcOnLoad="1"/>
</workbook>
</file>

<file path=xl/sharedStrings.xml><?xml version="1.0" encoding="utf-8"?>
<sst xmlns="http://schemas.openxmlformats.org/spreadsheetml/2006/main" count="87" uniqueCount="27">
  <si>
    <t>Regelmäßige dreiseitige Pyramide</t>
  </si>
  <si>
    <t>a</t>
  </si>
  <si>
    <t>s</t>
  </si>
  <si>
    <t>V</t>
  </si>
  <si>
    <t>M</t>
  </si>
  <si>
    <t>h</t>
  </si>
  <si>
    <t>O</t>
  </si>
  <si>
    <t>cm</t>
  </si>
  <si>
    <r>
      <t>cm</t>
    </r>
    <r>
      <rPr>
        <vertAlign val="superscript"/>
        <sz val="12"/>
        <rFont val="Arial"/>
        <family val="2"/>
      </rPr>
      <t>3</t>
    </r>
  </si>
  <si>
    <r>
      <t>cm</t>
    </r>
    <r>
      <rPr>
        <vertAlign val="superscript"/>
        <sz val="12"/>
        <rFont val="Arial"/>
        <family val="2"/>
      </rPr>
      <t>2</t>
    </r>
  </si>
  <si>
    <r>
      <t>h</t>
    </r>
    <r>
      <rPr>
        <vertAlign val="subscript"/>
        <sz val="12"/>
        <rFont val="Arial"/>
        <family val="2"/>
      </rPr>
      <t>1</t>
    </r>
  </si>
  <si>
    <r>
      <t>h</t>
    </r>
    <r>
      <rPr>
        <vertAlign val="subscript"/>
        <sz val="12"/>
        <rFont val="Arial"/>
        <family val="2"/>
      </rPr>
      <t>g</t>
    </r>
  </si>
  <si>
    <t>G</t>
  </si>
  <si>
    <t>Die Grundkanten sind alle gleich lang a=b=c</t>
  </si>
  <si>
    <r>
      <t>Der Mantel besteht aus drei kongruenten Dreiecken mit der Grundseite a und der Höhe h</t>
    </r>
    <r>
      <rPr>
        <vertAlign val="subscript"/>
        <sz val="10"/>
        <rFont val="Arial"/>
        <family val="2"/>
      </rPr>
      <t>1</t>
    </r>
  </si>
  <si>
    <t>© Otto Fell</t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</si>
  <si>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</si>
  <si>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</si>
  <si>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</si>
  <si>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In den gelb unterlegten Feldern bekommst du eine Rückmeldung ob du richtig</t>
  </si>
  <si>
    <t>oder falsch gerechnet hast.</t>
  </si>
  <si>
    <t>Hilfe für Aufgabe 4</t>
  </si>
  <si>
    <t>Da die Grundfläche ein gleichseitiges Dreieck ist gilt:</t>
  </si>
  <si>
    <t>Trage die Lösungen auf eine Dezimale genau in die blauen Felder ein.</t>
  </si>
  <si>
    <t>Der Punkt F ist auch der Schwerpunkt des gleichseitigen Dreiecks, das die Grundfläche bildet.</t>
  </si>
  <si>
    <r>
      <t>F teilt daher die Höhe h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 xml:space="preserve">  im Verhältnis 2:1 und es gilt: der Abstand von F zu M</t>
    </r>
    <r>
      <rPr>
        <vertAlign val="subscript"/>
        <sz val="12"/>
        <rFont val="Arial"/>
        <family val="2"/>
      </rPr>
      <t>a</t>
    </r>
    <r>
      <rPr>
        <sz val="12"/>
        <rFont val="Arial"/>
        <family val="0"/>
      </rPr>
      <t xml:space="preserve"> =1/3*h</t>
    </r>
    <r>
      <rPr>
        <vertAlign val="subscript"/>
        <sz val="12"/>
        <rFont val="Arial"/>
        <family val="2"/>
      </rPr>
      <t>g</t>
    </r>
    <r>
      <rPr>
        <sz val="12"/>
        <rFont val="Arial"/>
        <family val="0"/>
      </rPr>
      <t>.</t>
    </r>
  </si>
  <si>
    <r>
      <t>Die Grundfläche G ist ein gleichseitiges Dreieck mit der Höhe h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, die auch Seitenhalbierende ist.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</si>
</sst>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vertAlign val="subscript"/>
      <sz val="10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color indexed="10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8"/>
      <color indexed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5" borderId="1" xfId="0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8" fillId="3" borderId="0" xfId="0" applyFont="1" applyFill="1" applyAlignment="1" applyProtection="1">
      <alignment/>
      <protection locked="0"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28575</xdr:rowOff>
    </xdr:from>
    <xdr:to>
      <xdr:col>5</xdr:col>
      <xdr:colOff>714375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09625"/>
          <a:ext cx="444817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572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733425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42975"/>
          <a:ext cx="2257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3</xdr:col>
      <xdr:colOff>628650</xdr:colOff>
      <xdr:row>11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619250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19050</xdr:rowOff>
    </xdr:from>
    <xdr:to>
      <xdr:col>4</xdr:col>
      <xdr:colOff>76200</xdr:colOff>
      <xdr:row>14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286000"/>
          <a:ext cx="2362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28575</xdr:rowOff>
    </xdr:from>
    <xdr:to>
      <xdr:col>2</xdr:col>
      <xdr:colOff>447675</xdr:colOff>
      <xdr:row>18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9432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23</xdr:row>
      <xdr:rowOff>0</xdr:rowOff>
    </xdr:from>
    <xdr:to>
      <xdr:col>2</xdr:col>
      <xdr:colOff>704850</xdr:colOff>
      <xdr:row>25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400050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238125</xdr:colOff>
      <xdr:row>28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46482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609600</xdr:colOff>
      <xdr:row>33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52959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5"/>
  <sheetViews>
    <sheetView tabSelected="1" workbookViewId="0" topLeftCell="A1">
      <selection activeCell="H1" sqref="H1"/>
    </sheetView>
  </sheetViews>
  <sheetFormatPr defaultColWidth="11.421875" defaultRowHeight="12.75"/>
  <sheetData>
    <row r="1" spans="1:18" ht="12.75">
      <c r="A1" s="3"/>
      <c r="B1" s="3"/>
      <c r="C1" s="3"/>
      <c r="D1" s="3"/>
      <c r="E1" s="3"/>
      <c r="F1" s="3"/>
      <c r="G1" s="3"/>
      <c r="H1" s="21"/>
      <c r="I1" s="3"/>
      <c r="J1" s="3"/>
      <c r="K1" s="3"/>
      <c r="L1" s="3"/>
      <c r="M1" s="3"/>
      <c r="N1" s="3"/>
      <c r="O1" s="3" t="s">
        <v>15</v>
      </c>
      <c r="P1" s="3"/>
      <c r="Q1" s="3"/>
      <c r="R1" s="3"/>
    </row>
    <row r="2" spans="1:18" ht="23.25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>
      <c r="A6" s="3"/>
      <c r="B6" s="3"/>
      <c r="C6" s="3"/>
      <c r="D6" s="3"/>
      <c r="E6" s="3"/>
      <c r="F6" s="3"/>
      <c r="G6" s="3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 t="s">
        <v>26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8">
      <c r="A10" s="3"/>
      <c r="B10" s="3"/>
      <c r="C10" s="3"/>
      <c r="D10" s="3"/>
      <c r="E10" s="3"/>
      <c r="F10" s="3"/>
      <c r="G10" s="6" t="s">
        <v>7</v>
      </c>
      <c r="H10" s="6" t="s">
        <v>7</v>
      </c>
      <c r="I10" s="6" t="s">
        <v>7</v>
      </c>
      <c r="J10" s="6" t="s">
        <v>7</v>
      </c>
      <c r="K10" s="6" t="s">
        <v>7</v>
      </c>
      <c r="L10" s="6" t="s">
        <v>8</v>
      </c>
      <c r="M10" s="6" t="s">
        <v>9</v>
      </c>
      <c r="N10" s="6" t="s">
        <v>9</v>
      </c>
      <c r="O10" s="6" t="s">
        <v>9</v>
      </c>
      <c r="P10" s="3"/>
      <c r="Q10" s="3"/>
      <c r="R10" s="3"/>
    </row>
    <row r="11" spans="1:18" ht="19.5">
      <c r="A11" s="3"/>
      <c r="B11" s="3"/>
      <c r="C11" s="3"/>
      <c r="D11" s="3"/>
      <c r="E11" s="3"/>
      <c r="F11" s="3"/>
      <c r="G11" s="8" t="s">
        <v>1</v>
      </c>
      <c r="H11" s="8" t="s">
        <v>5</v>
      </c>
      <c r="I11" s="8" t="s">
        <v>10</v>
      </c>
      <c r="J11" s="8" t="s">
        <v>11</v>
      </c>
      <c r="K11" s="8" t="s">
        <v>2</v>
      </c>
      <c r="L11" s="8" t="s">
        <v>3</v>
      </c>
      <c r="M11" s="8" t="s">
        <v>12</v>
      </c>
      <c r="N11" s="8" t="s">
        <v>4</v>
      </c>
      <c r="O11" s="8" t="s">
        <v>6</v>
      </c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19">
        <v>9.1</v>
      </c>
      <c r="H12" s="19">
        <v>5</v>
      </c>
      <c r="I12" s="20"/>
      <c r="J12" s="20"/>
      <c r="K12" s="20"/>
      <c r="L12" s="20"/>
      <c r="M12" s="20"/>
      <c r="N12" s="20"/>
      <c r="O12" s="20"/>
      <c r="P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9"/>
      <c r="H13" s="9"/>
      <c r="I13" s="2" t="str">
        <f aca="true" t="shared" si="0" ref="I13:O13">IF(AND(I12&gt;I14-0.1,I12&lt;I14+0.1),"richtig","falsch")</f>
        <v>falsch</v>
      </c>
      <c r="J13" s="2" t="str">
        <f t="shared" si="0"/>
        <v>falsch</v>
      </c>
      <c r="K13" s="2" t="str">
        <f t="shared" si="0"/>
        <v>falsch</v>
      </c>
      <c r="L13" s="2" t="str">
        <f t="shared" si="0"/>
        <v>falsch</v>
      </c>
      <c r="M13" s="2" t="str">
        <f t="shared" si="0"/>
        <v>falsch</v>
      </c>
      <c r="N13" s="2" t="str">
        <f t="shared" si="0"/>
        <v>falsch</v>
      </c>
      <c r="O13" s="2" t="str">
        <f t="shared" si="0"/>
        <v>falsch</v>
      </c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7"/>
      <c r="H14" s="7"/>
      <c r="I14" s="11">
        <f>SQRT(H12^2+(J14/3)^2)</f>
        <v>5.6480822704112</v>
      </c>
      <c r="J14" s="11">
        <f>0.5*G12*SQRT(3)</f>
        <v>7.8808311744383905</v>
      </c>
      <c r="K14" s="11">
        <f>SQRT(I14^2+(0.5*G12)^2)</f>
        <v>7.252815545244021</v>
      </c>
      <c r="L14" s="11">
        <f>G12^2*SQRT(3)/4*H12/3</f>
        <v>59.762969739491126</v>
      </c>
      <c r="M14" s="11">
        <f>G12^2*SQRT(3)/4</f>
        <v>35.857781843694674</v>
      </c>
      <c r="N14" s="11">
        <f>0.5*I14*G12*3</f>
        <v>77.09632299111288</v>
      </c>
      <c r="O14" s="11">
        <f>N14+0.25*G12^2*SQRT(3)</f>
        <v>112.95410483480757</v>
      </c>
      <c r="P14" s="3"/>
      <c r="Q14" s="3"/>
      <c r="R14" s="3"/>
    </row>
    <row r="15" spans="1:18" ht="15">
      <c r="A15" s="3"/>
      <c r="B15" s="3"/>
      <c r="C15" s="3"/>
      <c r="D15" s="3"/>
      <c r="E15" s="3"/>
      <c r="F15" s="3"/>
      <c r="G15" s="10"/>
      <c r="H15" s="7"/>
      <c r="I15" s="10">
        <f>IF($H$1=852456,I14,"")</f>
      </c>
      <c r="J15" s="10">
        <f aca="true" t="shared" si="1" ref="J15:O15">IF($H$1=852456,J14,"")</f>
      </c>
      <c r="K15" s="10">
        <f t="shared" si="1"/>
      </c>
      <c r="L15" s="10">
        <f t="shared" si="1"/>
      </c>
      <c r="M15" s="10">
        <f t="shared" si="1"/>
      </c>
      <c r="N15" s="10">
        <f t="shared" si="1"/>
      </c>
      <c r="O15" s="10">
        <f t="shared" si="1"/>
      </c>
      <c r="P15" s="3"/>
      <c r="Q15" s="3"/>
      <c r="R15" s="3"/>
    </row>
    <row r="16" spans="1:18" ht="18">
      <c r="A16" s="3"/>
      <c r="B16" s="3"/>
      <c r="C16" s="3"/>
      <c r="D16" s="3"/>
      <c r="E16" s="3"/>
      <c r="F16" s="5"/>
      <c r="G16" s="6" t="s">
        <v>7</v>
      </c>
      <c r="H16" s="6" t="s">
        <v>7</v>
      </c>
      <c r="I16" s="6" t="s">
        <v>7</v>
      </c>
      <c r="J16" s="6" t="s">
        <v>7</v>
      </c>
      <c r="K16" s="6" t="s">
        <v>7</v>
      </c>
      <c r="L16" s="6" t="s">
        <v>8</v>
      </c>
      <c r="M16" s="6" t="s">
        <v>9</v>
      </c>
      <c r="N16" s="6" t="s">
        <v>9</v>
      </c>
      <c r="O16" s="6" t="s">
        <v>9</v>
      </c>
      <c r="P16" s="3"/>
      <c r="Q16" s="3"/>
      <c r="R16" s="3"/>
    </row>
    <row r="17" spans="1:18" ht="19.5">
      <c r="A17" s="3"/>
      <c r="B17" s="3"/>
      <c r="C17" s="3"/>
      <c r="D17" s="3"/>
      <c r="E17" s="3"/>
      <c r="F17" s="3"/>
      <c r="G17" s="8" t="s">
        <v>1</v>
      </c>
      <c r="H17" s="8" t="s">
        <v>5</v>
      </c>
      <c r="I17" s="8" t="s">
        <v>10</v>
      </c>
      <c r="J17" s="8" t="s">
        <v>11</v>
      </c>
      <c r="K17" s="8" t="s">
        <v>2</v>
      </c>
      <c r="L17" s="8" t="s">
        <v>3</v>
      </c>
      <c r="M17" s="8" t="s">
        <v>12</v>
      </c>
      <c r="N17" s="8" t="s">
        <v>4</v>
      </c>
      <c r="O17" s="8" t="s">
        <v>6</v>
      </c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20"/>
      <c r="H18" s="19">
        <v>7</v>
      </c>
      <c r="I18" s="20"/>
      <c r="J18" s="20"/>
      <c r="K18" s="20"/>
      <c r="L18" s="19">
        <v>120</v>
      </c>
      <c r="M18" s="20"/>
      <c r="N18" s="20"/>
      <c r="O18" s="20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2" t="str">
        <f>IF(AND(G18&gt;G20-0.1,G18&lt;G20+0.1),"richtig","falsch")</f>
        <v>falsch</v>
      </c>
      <c r="H19" s="1"/>
      <c r="I19" s="2" t="str">
        <f>IF(AND(I18&gt;I20-0.1,I18&lt;I20+0.1),"richtig","falsch")</f>
        <v>falsch</v>
      </c>
      <c r="J19" s="2" t="str">
        <f>IF(AND(J18&gt;J20-0.1,J18&lt;J20+0.1),"richtig","falsch")</f>
        <v>falsch</v>
      </c>
      <c r="K19" s="2" t="str">
        <f>IF(AND(K18&gt;K20-0.1,K18&lt;K20+0.1),"richtig","falsch")</f>
        <v>falsch</v>
      </c>
      <c r="L19" s="6"/>
      <c r="M19" s="2" t="str">
        <f>IF(AND(M18&gt;M20-0.1,M18&lt;M20+0.1),"richtig","falsch")</f>
        <v>falsch</v>
      </c>
      <c r="N19" s="2" t="str">
        <f>IF(AND(N18&gt;N20-0.1,N18&lt;N20+0.1),"richtig","falsch")</f>
        <v>falsch</v>
      </c>
      <c r="O19" s="2" t="str">
        <f>IF(AND(O18&gt;O20-0.1,O18&lt;O20+0.1),"richtig","falsch")</f>
        <v>falsch</v>
      </c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11">
        <f>SQRT(4*M20/SQRT(3))</f>
        <v>10.898128198607981</v>
      </c>
      <c r="H20" s="11"/>
      <c r="I20" s="11">
        <f>SQRT(K20^2-(0.5*G20)^2)</f>
        <v>7.6744663127873505</v>
      </c>
      <c r="J20" s="11">
        <f>0.5*G20*SQRT(3)</f>
        <v>9.438055873694054</v>
      </c>
      <c r="K20" s="11">
        <f>SQRT(H18^2+(2*J20/3)^2)</f>
        <v>9.412211894365292</v>
      </c>
      <c r="L20" s="11"/>
      <c r="M20" s="11">
        <f>3*L18/H18</f>
        <v>51.42857142857143</v>
      </c>
      <c r="N20" s="11">
        <f>0.5*3*I20*G20</f>
        <v>125.45597659898226</v>
      </c>
      <c r="O20" s="11">
        <f>M20+N20</f>
        <v>176.8845480275537</v>
      </c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10">
        <f>IF($H$1=852456,G20,"")</f>
      </c>
      <c r="H21" s="10"/>
      <c r="I21" s="10">
        <f aca="true" t="shared" si="2" ref="I21:O21">IF($H$1=852456,I20,"")</f>
      </c>
      <c r="J21" s="10">
        <f t="shared" si="2"/>
      </c>
      <c r="K21" s="10">
        <f t="shared" si="2"/>
      </c>
      <c r="L21" s="10"/>
      <c r="M21" s="10">
        <f t="shared" si="2"/>
      </c>
      <c r="N21" s="10">
        <f t="shared" si="2"/>
      </c>
      <c r="O21" s="10">
        <f t="shared" si="2"/>
      </c>
      <c r="P21" s="3"/>
      <c r="Q21" s="3"/>
      <c r="R21" s="3"/>
    </row>
    <row r="22" spans="1:18" ht="18">
      <c r="A22" s="3"/>
      <c r="B22" s="3"/>
      <c r="C22" s="3"/>
      <c r="D22" s="3"/>
      <c r="E22" s="3"/>
      <c r="F22" s="3"/>
      <c r="G22" s="6" t="s">
        <v>7</v>
      </c>
      <c r="H22" s="6" t="s">
        <v>7</v>
      </c>
      <c r="I22" s="6" t="s">
        <v>7</v>
      </c>
      <c r="J22" s="6" t="s">
        <v>7</v>
      </c>
      <c r="K22" s="6" t="s">
        <v>7</v>
      </c>
      <c r="L22" s="6" t="s">
        <v>8</v>
      </c>
      <c r="M22" s="6" t="s">
        <v>9</v>
      </c>
      <c r="N22" s="6" t="s">
        <v>9</v>
      </c>
      <c r="O22" s="6" t="s">
        <v>9</v>
      </c>
      <c r="P22" s="3"/>
      <c r="Q22" s="3"/>
      <c r="R22" s="3"/>
    </row>
    <row r="23" spans="1:18" ht="19.5">
      <c r="A23" s="3"/>
      <c r="B23" s="3"/>
      <c r="C23" s="3"/>
      <c r="D23" s="3"/>
      <c r="E23" s="3"/>
      <c r="F23" s="3"/>
      <c r="G23" s="8" t="s">
        <v>1</v>
      </c>
      <c r="H23" s="8" t="s">
        <v>5</v>
      </c>
      <c r="I23" s="8" t="s">
        <v>10</v>
      </c>
      <c r="J23" s="8" t="s">
        <v>11</v>
      </c>
      <c r="K23" s="8" t="s">
        <v>2</v>
      </c>
      <c r="L23" s="8" t="s">
        <v>3</v>
      </c>
      <c r="M23" s="8" t="s">
        <v>12</v>
      </c>
      <c r="N23" s="8" t="s">
        <v>4</v>
      </c>
      <c r="O23" s="8" t="s">
        <v>6</v>
      </c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19">
        <v>10</v>
      </c>
      <c r="H24" s="20"/>
      <c r="I24" s="20"/>
      <c r="J24" s="20"/>
      <c r="K24" s="19">
        <v>20</v>
      </c>
      <c r="L24" s="20"/>
      <c r="M24" s="20"/>
      <c r="N24" s="20"/>
      <c r="O24" s="20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6"/>
      <c r="H25" s="2" t="str">
        <f>IF(AND(H24&gt;H26-0.1,H24&lt;H26+0.1),"richtig","falsch")</f>
        <v>falsch</v>
      </c>
      <c r="I25" s="2" t="str">
        <f>IF(AND(I24&gt;I26-0.1,I24&lt;I26+0.1),"richtig","falsch")</f>
        <v>falsch</v>
      </c>
      <c r="J25" s="2" t="str">
        <f>IF(AND(J24&gt;J26-0.1,J24&lt;J26+0.1),"richtig","falsch")</f>
        <v>falsch</v>
      </c>
      <c r="K25" s="6"/>
      <c r="L25" s="2" t="str">
        <f>IF(AND(L24&gt;L26-0.1,L24&lt;L26+0.1),"richtig","falsch")</f>
        <v>falsch</v>
      </c>
      <c r="M25" s="2" t="str">
        <f>IF(AND(M24&gt;M26-0.1,M24&lt;M26+0.1),"richtig","falsch")</f>
        <v>falsch</v>
      </c>
      <c r="N25" s="2" t="str">
        <f>IF(AND(N24&gt;N26-0.1,N24&lt;N26+0.1),"richtig","falsch")</f>
        <v>falsch</v>
      </c>
      <c r="O25" s="2" t="str">
        <f>IF(AND(O24&gt;O26-0.1,O24&lt;O26+0.1),"richtig","falsch")</f>
        <v>falsch</v>
      </c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11"/>
      <c r="H26" s="11">
        <f>SQRT(K24^2-(2*J26/3)^2)</f>
        <v>19.148542155126762</v>
      </c>
      <c r="I26" s="11">
        <f>SQRT(K24^2-(0.5*G24)^2)</f>
        <v>19.364916731037084</v>
      </c>
      <c r="J26" s="11">
        <f>0.5*G24*SQRT(3)</f>
        <v>8.660254037844386</v>
      </c>
      <c r="K26" s="11"/>
      <c r="L26" s="11">
        <f>M26*H26/3</f>
        <v>276.38539919628334</v>
      </c>
      <c r="M26" s="11">
        <f>G24^2*SQRT(3)/4</f>
        <v>43.30127018922193</v>
      </c>
      <c r="N26" s="11">
        <f>3*G24*I26/2</f>
        <v>290.4737509655563</v>
      </c>
      <c r="O26" s="11">
        <f>M26+N26</f>
        <v>333.77502115477824</v>
      </c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10">
        <f>IF($H$1=852456,H26,"")</f>
      </c>
      <c r="I27" s="10">
        <f aca="true" t="shared" si="3" ref="I27:O27">IF($H$1=852456,I26,"")</f>
      </c>
      <c r="J27" s="10">
        <f t="shared" si="3"/>
      </c>
      <c r="K27" s="10"/>
      <c r="L27" s="10">
        <f t="shared" si="3"/>
      </c>
      <c r="M27" s="10">
        <f t="shared" si="3"/>
      </c>
      <c r="N27" s="10">
        <f t="shared" si="3"/>
      </c>
      <c r="O27" s="10">
        <f t="shared" si="3"/>
      </c>
      <c r="P27" s="3"/>
      <c r="Q27" s="3"/>
      <c r="R27" s="3"/>
    </row>
    <row r="28" spans="1:18" ht="18">
      <c r="A28" s="3"/>
      <c r="B28" s="3"/>
      <c r="C28" s="3"/>
      <c r="D28" s="3"/>
      <c r="E28" s="3"/>
      <c r="F28" s="3"/>
      <c r="G28" s="6" t="s">
        <v>7</v>
      </c>
      <c r="H28" s="6" t="s">
        <v>7</v>
      </c>
      <c r="I28" s="6" t="s">
        <v>7</v>
      </c>
      <c r="J28" s="6" t="s">
        <v>7</v>
      </c>
      <c r="K28" s="6" t="s">
        <v>7</v>
      </c>
      <c r="L28" s="6" t="s">
        <v>8</v>
      </c>
      <c r="M28" s="6" t="s">
        <v>9</v>
      </c>
      <c r="N28" s="6" t="s">
        <v>9</v>
      </c>
      <c r="O28" s="6" t="s">
        <v>9</v>
      </c>
      <c r="P28" s="3"/>
      <c r="Q28" s="3"/>
      <c r="R28" s="3"/>
    </row>
    <row r="29" spans="1:18" ht="19.5">
      <c r="A29" s="3"/>
      <c r="B29" s="3"/>
      <c r="C29" s="3"/>
      <c r="D29" s="3"/>
      <c r="E29" s="3"/>
      <c r="F29" s="3"/>
      <c r="G29" s="8" t="s">
        <v>1</v>
      </c>
      <c r="H29" s="8" t="s">
        <v>5</v>
      </c>
      <c r="I29" s="8" t="s">
        <v>10</v>
      </c>
      <c r="J29" s="8" t="s">
        <v>11</v>
      </c>
      <c r="K29" s="8" t="s">
        <v>2</v>
      </c>
      <c r="L29" s="8" t="s">
        <v>3</v>
      </c>
      <c r="M29" s="8" t="s">
        <v>12</v>
      </c>
      <c r="N29" s="8" t="s">
        <v>4</v>
      </c>
      <c r="O29" s="8" t="s">
        <v>6</v>
      </c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20"/>
      <c r="H30" s="20"/>
      <c r="I30" s="20"/>
      <c r="J30" s="20"/>
      <c r="K30" s="20"/>
      <c r="L30" s="20"/>
      <c r="M30" s="20"/>
      <c r="N30" s="19">
        <v>70</v>
      </c>
      <c r="O30" s="19">
        <v>100</v>
      </c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2" t="str">
        <f aca="true" t="shared" si="4" ref="G31:M31">IF(AND(G30&gt;G32-0.1,G30&lt;G32+0.1),"richtig","falsch")</f>
        <v>falsch</v>
      </c>
      <c r="H31" s="2" t="str">
        <f t="shared" si="4"/>
        <v>falsch</v>
      </c>
      <c r="I31" s="2" t="str">
        <f t="shared" si="4"/>
        <v>falsch</v>
      </c>
      <c r="J31" s="2" t="str">
        <f t="shared" si="4"/>
        <v>falsch</v>
      </c>
      <c r="K31" s="2" t="str">
        <f t="shared" si="4"/>
        <v>falsch</v>
      </c>
      <c r="L31" s="2" t="str">
        <f t="shared" si="4"/>
        <v>falsch</v>
      </c>
      <c r="M31" s="2" t="str">
        <f t="shared" si="4"/>
        <v>falsch</v>
      </c>
      <c r="N31" s="6"/>
      <c r="O31" s="6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11">
        <f>SQRT(M32*4/SQRT(3))</f>
        <v>8.323582900575635</v>
      </c>
      <c r="H32" s="11">
        <f>SQRT(I32^2-(J32/3)^2)</f>
        <v>5.0655712376772835</v>
      </c>
      <c r="I32" s="11">
        <f>2*N30/(3*G32)</f>
        <v>5.6065599663144265</v>
      </c>
      <c r="J32" s="11">
        <f>0.5*G32*SQRT(3)</f>
        <v>7.208434242404263</v>
      </c>
      <c r="K32" s="11">
        <f>SQRT(I32^2+(0.5*G32)^2)</f>
        <v>6.982408089732968</v>
      </c>
      <c r="L32" s="11">
        <f>M32*H32/3</f>
        <v>50.65571237677283</v>
      </c>
      <c r="M32" s="11">
        <f>O30-N30</f>
        <v>30</v>
      </c>
      <c r="N32" s="7"/>
      <c r="O32" s="7"/>
      <c r="P32" s="3"/>
      <c r="Q32" s="3"/>
      <c r="R32" s="3"/>
    </row>
    <row r="33" spans="1:18" ht="15">
      <c r="A33" s="3"/>
      <c r="B33" s="3"/>
      <c r="C33" s="3"/>
      <c r="D33" s="3"/>
      <c r="E33" s="3"/>
      <c r="F33" s="3"/>
      <c r="G33" s="10">
        <f>IF($H$1=852456,G32,"")</f>
      </c>
      <c r="H33" s="10">
        <f aca="true" t="shared" si="5" ref="H33:M33">IF($H$1=852456,H32,"")</f>
      </c>
      <c r="I33" s="10">
        <f t="shared" si="5"/>
      </c>
      <c r="J33" s="10">
        <f t="shared" si="5"/>
      </c>
      <c r="K33" s="10">
        <f t="shared" si="5"/>
      </c>
      <c r="L33" s="10">
        <f t="shared" si="5"/>
      </c>
      <c r="M33" s="10">
        <f t="shared" si="5"/>
      </c>
      <c r="N33" s="3"/>
      <c r="O33" s="3"/>
      <c r="P33" s="3"/>
      <c r="Q33" s="3"/>
      <c r="R33" s="3"/>
    </row>
    <row r="34" spans="1:18" ht="15">
      <c r="A34" s="3"/>
      <c r="B34" s="3"/>
      <c r="C34" s="12" t="s">
        <v>16</v>
      </c>
      <c r="D34" s="12"/>
      <c r="E34" s="12"/>
      <c r="F34" s="12"/>
      <c r="G34" s="12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3"/>
      <c r="B35" s="3"/>
      <c r="C35" s="12" t="s">
        <v>17</v>
      </c>
      <c r="D35" s="12"/>
      <c r="E35" s="12"/>
      <c r="F35" s="12"/>
      <c r="G35" s="12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5">
      <c r="A36" s="3"/>
      <c r="B36" s="3"/>
      <c r="C36" s="14" t="s">
        <v>18</v>
      </c>
      <c r="D36" s="14"/>
      <c r="E36" s="14"/>
      <c r="F36" s="14"/>
      <c r="G36" s="14"/>
      <c r="H36" s="14"/>
      <c r="I36" s="14"/>
      <c r="J36" s="3"/>
      <c r="K36" s="3"/>
      <c r="L36" s="3"/>
      <c r="M36" s="3"/>
      <c r="N36" s="3"/>
      <c r="O36" s="3"/>
      <c r="P36" s="3"/>
      <c r="Q36" s="3"/>
      <c r="R36" s="3"/>
    </row>
    <row r="37" spans="1:18" ht="15">
      <c r="A37" s="3"/>
      <c r="B37" s="3"/>
      <c r="C37" s="14" t="s">
        <v>23</v>
      </c>
      <c r="D37" s="14"/>
      <c r="E37" s="14"/>
      <c r="F37" s="14"/>
      <c r="G37" s="14"/>
      <c r="H37" s="15"/>
      <c r="I37" s="15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3"/>
      <c r="B38" s="3"/>
      <c r="C38" s="16" t="s">
        <v>19</v>
      </c>
      <c r="D38" s="16"/>
      <c r="E38" s="16"/>
      <c r="F38" s="16"/>
      <c r="G38" s="16"/>
      <c r="H38" s="17"/>
      <c r="I38" s="17"/>
      <c r="J38" s="3"/>
      <c r="K38" s="3"/>
      <c r="L38" s="3"/>
      <c r="M38" s="3"/>
      <c r="N38" s="3"/>
      <c r="O38" s="3"/>
      <c r="P38" s="3"/>
      <c r="Q38" s="3"/>
      <c r="R38" s="3"/>
    </row>
    <row r="39" spans="1:18" ht="15">
      <c r="A39" s="3"/>
      <c r="B39" s="3"/>
      <c r="C39" s="16" t="s">
        <v>20</v>
      </c>
      <c r="D39" s="16"/>
      <c r="E39" s="16"/>
      <c r="F39" s="16"/>
      <c r="G39" s="16"/>
      <c r="H39" s="17"/>
      <c r="I39" s="17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</sheetData>
  <sheetProtection password="8089" sheet="1" objects="1" scenarios="1" selectLockedCell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53"/>
  <sheetViews>
    <sheetView workbookViewId="0" topLeftCell="A1">
      <selection activeCell="H9" sqref="H9"/>
    </sheetView>
  </sheetViews>
  <sheetFormatPr defaultColWidth="11.421875" defaultRowHeight="12.75"/>
  <sheetData>
    <row r="1" spans="1:15" ht="23.25">
      <c r="A1" s="23" t="s">
        <v>21</v>
      </c>
      <c r="B1" s="23"/>
      <c r="C1" s="23"/>
      <c r="D1" s="2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8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>
      <c r="A21" s="22" t="s">
        <v>24</v>
      </c>
      <c r="B21" s="22"/>
      <c r="C21" s="22"/>
      <c r="D21" s="22"/>
      <c r="E21" s="22"/>
      <c r="F21" s="22"/>
      <c r="G21" s="22"/>
      <c r="H21" s="3"/>
      <c r="I21" s="3"/>
      <c r="J21" s="3"/>
      <c r="K21" s="3"/>
      <c r="L21" s="3"/>
      <c r="M21" s="3"/>
      <c r="N21" s="3"/>
      <c r="O21" s="3"/>
    </row>
    <row r="22" spans="1:15" ht="19.5">
      <c r="A22" s="22" t="s">
        <v>25</v>
      </c>
      <c r="B22" s="22"/>
      <c r="C22" s="22"/>
      <c r="D22" s="22"/>
      <c r="E22" s="22"/>
      <c r="F22" s="22"/>
      <c r="G22" s="22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</sheetData>
  <sheetProtection password="8089" sheet="1" objects="1" scenarios="1" selectLockedCells="1"/>
  <mergeCells count="1">
    <mergeCell ref="A1:D1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2009-03-19T17:30:02Z</dcterms:created>
  <dcterms:modified xsi:type="dcterms:W3CDTF">2009-05-15T16:43:41Z</dcterms:modified>
  <cp:category/>
  <cp:version/>
  <cp:contentType/>
  <cp:contentStatus/>
</cp:coreProperties>
</file>