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eraden 1" sheetId="1" r:id="rId1"/>
  </sheets>
  <definedNames/>
  <calcPr fullCalcOnLoad="1"/>
</workbook>
</file>

<file path=xl/sharedStrings.xml><?xml version="1.0" encoding="utf-8"?>
<sst xmlns="http://schemas.openxmlformats.org/spreadsheetml/2006/main" count="166" uniqueCount="92">
  <si>
    <t>)</t>
  </si>
  <si>
    <t>© Otto Fell Gymnasium Walldorf</t>
  </si>
  <si>
    <t>Fliege</t>
  </si>
  <si>
    <t xml:space="preserve">frosch </t>
  </si>
  <si>
    <t>ente</t>
  </si>
  <si>
    <t>adler</t>
  </si>
  <si>
    <t>muli</t>
  </si>
  <si>
    <t>mutti</t>
  </si>
  <si>
    <t>hebst</t>
  </si>
  <si>
    <t>winter</t>
  </si>
  <si>
    <t>bär</t>
  </si>
  <si>
    <t>robbe</t>
  </si>
  <si>
    <t>elch</t>
  </si>
  <si>
    <t>Aufgabe 1</t>
  </si>
  <si>
    <t>Aufgabe 2</t>
  </si>
  <si>
    <t>x  =</t>
  </si>
  <si>
    <t>Die Werte für die roten Felder müssen zuerst berechnet werden.</t>
  </si>
  <si>
    <t>Ist das Ergebnis richtig, wechseln die Felder die Farbe von rot auf grün.</t>
  </si>
  <si>
    <t>Trage die Lösungen in die roten Felder ein.</t>
  </si>
  <si>
    <t>ax</t>
  </si>
  <si>
    <t>ay</t>
  </si>
  <si>
    <t>az</t>
  </si>
  <si>
    <t>bx</t>
  </si>
  <si>
    <t>by</t>
  </si>
  <si>
    <t>bz</t>
  </si>
  <si>
    <t>t</t>
  </si>
  <si>
    <t>s</t>
  </si>
  <si>
    <t>+ t</t>
  </si>
  <si>
    <t>Geraden im Raum</t>
  </si>
  <si>
    <t>Gegeben ist die Gerade g :</t>
  </si>
  <si>
    <t>A(</t>
  </si>
  <si>
    <t>t=</t>
  </si>
  <si>
    <t>Bestimme die Koordinaten so, dass die Punkte auf der Geraden liegen.</t>
  </si>
  <si>
    <t>Runde auf die zweite Dezimale</t>
  </si>
  <si>
    <r>
      <t>Bestimme einen Punkt, der auf der Geraden liegt und dessen 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-Koordinate Null ist.</t>
    </r>
  </si>
  <si>
    <r>
      <t>Bestimme einen Punkt, der auf der Geraden und in der 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x</t>
    </r>
    <r>
      <rPr>
        <vertAlign val="subscript"/>
        <sz val="12"/>
        <rFont val="Arial"/>
        <family val="2"/>
      </rPr>
      <t>3</t>
    </r>
    <r>
      <rPr>
        <sz val="12"/>
        <rFont val="Arial"/>
        <family val="0"/>
      </rPr>
      <t>-Ebene liegt.</t>
    </r>
  </si>
  <si>
    <t>Gib eine Gleichung der Geraden an auf der die Punkte A und B liegen.</t>
  </si>
  <si>
    <t xml:space="preserve">Du kannst in die blauen Felder selbst Werte eingeben oder mit den </t>
  </si>
  <si>
    <t>vorgegebenen Werten weiterrechnen .</t>
  </si>
  <si>
    <t>B(</t>
  </si>
  <si>
    <t>AB  =</t>
  </si>
  <si>
    <t>+t</t>
  </si>
  <si>
    <t>t1=</t>
  </si>
  <si>
    <t>t2=</t>
  </si>
  <si>
    <t>t3=</t>
  </si>
  <si>
    <t>v1=</t>
  </si>
  <si>
    <t>v2=</t>
  </si>
  <si>
    <t>v3=</t>
  </si>
  <si>
    <t>OA  =</t>
  </si>
  <si>
    <t>allgemeingültig=1111 unlösbar=999</t>
  </si>
  <si>
    <t>Gib einen weiteren Punkt C an, der auf dieser Geraden liegt.</t>
  </si>
  <si>
    <t>Aufgabe 3</t>
  </si>
  <si>
    <t xml:space="preserve">Für den abgebildeten Quader gilt: </t>
  </si>
  <si>
    <t>AB=</t>
  </si>
  <si>
    <t>cm</t>
  </si>
  <si>
    <t>BC=</t>
  </si>
  <si>
    <t>AE=</t>
  </si>
  <si>
    <t>Gib die Koordinaten der anderen Eckpunkte an.</t>
  </si>
  <si>
    <t>C(</t>
  </si>
  <si>
    <t>Die Flächen des Quaders sind parallel zu den Koordinatenebenen.</t>
  </si>
  <si>
    <t>Die Koordinaten von A können freigewählt werden.</t>
  </si>
  <si>
    <t>D(</t>
  </si>
  <si>
    <t>E(</t>
  </si>
  <si>
    <t>F(</t>
  </si>
  <si>
    <t>G(</t>
  </si>
  <si>
    <t>H(</t>
  </si>
  <si>
    <t xml:space="preserve">Gib eine Gleichung der Geraden durch die Punkte B und H an. </t>
  </si>
  <si>
    <t>Stützvektor ist der Ortsvektor von B.</t>
  </si>
  <si>
    <t>Welche reelen Zahlen muss man in die Geradengleichung für t einsetzen,</t>
  </si>
  <si>
    <t>damit man die Ortsvektoren aller Punkte der Strecke BH erhält.</t>
  </si>
  <si>
    <t>BH  =</t>
  </si>
  <si>
    <t>OB  =</t>
  </si>
  <si>
    <t>&lt; t &lt;</t>
  </si>
  <si>
    <t>Aufgabe 4</t>
  </si>
  <si>
    <t>+s</t>
  </si>
  <si>
    <t>S(</t>
  </si>
  <si>
    <t xml:space="preserve">g:  </t>
  </si>
  <si>
    <t xml:space="preserve">h:   </t>
  </si>
  <si>
    <t>LGS für Schnitt der Geraden</t>
  </si>
  <si>
    <t>Lgs für lineare Abhängigkeit der Richtungsvektoren</t>
  </si>
  <si>
    <t>Trage ja oder nein in die Zellen ein.</t>
  </si>
  <si>
    <t>Sind die Geraden windschief? ja/nein</t>
  </si>
  <si>
    <t>=</t>
  </si>
  <si>
    <t>Wenn du der Meinung bist, dass sich die Geraden schneiden.</t>
  </si>
  <si>
    <t xml:space="preserve">Wenn du der Meinung bist, dass die Geraden parallel sind.  </t>
  </si>
  <si>
    <t>Dann stelle die beiden Richtungsvektoren als Linearkombination dar.</t>
  </si>
  <si>
    <t>Untersuche die gegenseitige Lage der beiden Geraden.</t>
  </si>
  <si>
    <t>nein</t>
  </si>
  <si>
    <r>
      <t xml:space="preserve">Dann berechne den Schnittpunkt. (Runde auf die </t>
    </r>
    <r>
      <rPr>
        <sz val="10"/>
        <color indexed="10"/>
        <rFont val="Arial"/>
        <family val="2"/>
      </rPr>
      <t xml:space="preserve">dritte </t>
    </r>
    <r>
      <rPr>
        <sz val="10"/>
        <rFont val="Arial"/>
        <family val="0"/>
      </rPr>
      <t>Dezimale)</t>
    </r>
  </si>
  <si>
    <t>Schneiden sich die Geraden in genau einem Punkt? ja/nein</t>
  </si>
  <si>
    <t xml:space="preserve">Sind die Geraden parallel und nicht gleich? ja/nein </t>
  </si>
  <si>
    <t xml:space="preserve">Sind die Geraden parallel und gleich? ja/nein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</si>
</sst>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  <numFmt numFmtId="174" formatCode="0.000000"/>
    <numFmt numFmtId="175" formatCode="0.0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8"/>
      <color indexed="9"/>
      <name val="Arial"/>
      <family val="0"/>
    </font>
    <font>
      <sz val="10"/>
      <color indexed="53"/>
      <name val="Arial"/>
      <family val="0"/>
    </font>
    <font>
      <sz val="12"/>
      <color indexed="10"/>
      <name val="Arial"/>
      <family val="2"/>
    </font>
    <font>
      <u val="single"/>
      <sz val="10"/>
      <color indexed="10"/>
      <name val="Arial"/>
      <family val="0"/>
    </font>
    <font>
      <vertAlign val="subscript"/>
      <sz val="12"/>
      <name val="Arial"/>
      <family val="2"/>
    </font>
    <font>
      <sz val="14"/>
      <color indexed="10"/>
      <name val="Arial"/>
      <family val="0"/>
    </font>
    <font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47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shrinkToFit="1"/>
    </xf>
    <xf numFmtId="0" fontId="4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2" fillId="33" borderId="0" xfId="0" applyFont="1" applyFill="1" applyAlignment="1">
      <alignment shrinkToFit="1"/>
    </xf>
    <xf numFmtId="0" fontId="2" fillId="33" borderId="0" xfId="0" applyFont="1" applyFill="1" applyAlignment="1">
      <alignment horizontal="center" shrinkToFit="1"/>
    </xf>
    <xf numFmtId="0" fontId="8" fillId="33" borderId="0" xfId="0" applyFont="1" applyFill="1" applyAlignment="1">
      <alignment shrinkToFi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shrinkToFi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shrinkToFit="1"/>
    </xf>
    <xf numFmtId="0" fontId="8" fillId="33" borderId="0" xfId="0" applyFont="1" applyFill="1" applyAlignment="1">
      <alignment horizontal="right" shrinkToFit="1"/>
    </xf>
    <xf numFmtId="0" fontId="8" fillId="33" borderId="0" xfId="0" applyFont="1" applyFill="1" applyAlignment="1">
      <alignment horizontal="center" shrinkToFit="1"/>
    </xf>
    <xf numFmtId="0" fontId="9" fillId="33" borderId="0" xfId="0" applyFont="1" applyFill="1" applyAlignment="1">
      <alignment horizontal="right" shrinkToFit="1"/>
    </xf>
    <xf numFmtId="0" fontId="4" fillId="33" borderId="0" xfId="0" applyFont="1" applyFill="1" applyAlignment="1" applyProtection="1">
      <alignment shrinkToFi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 shrinkToFit="1"/>
      <protection locked="0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 horizontal="right" shrinkToFit="1"/>
    </xf>
    <xf numFmtId="0" fontId="12" fillId="33" borderId="0" xfId="0" applyFont="1" applyFill="1" applyAlignment="1">
      <alignment horizontal="center" shrinkToFi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47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 shrinkToFit="1"/>
    </xf>
    <xf numFmtId="0" fontId="2" fillId="33" borderId="0" xfId="0" applyFont="1" applyFill="1" applyAlignment="1">
      <alignment horizontal="right"/>
    </xf>
    <xf numFmtId="0" fontId="2" fillId="36" borderId="0" xfId="0" applyFont="1" applyFill="1" applyAlignment="1" applyProtection="1">
      <alignment horizontal="center" shrinkToFit="1"/>
      <protection locked="0"/>
    </xf>
    <xf numFmtId="0" fontId="8" fillId="33" borderId="0" xfId="0" applyFont="1" applyFill="1" applyAlignment="1">
      <alignment horizontal="left" shrinkToFi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8" fillId="33" borderId="0" xfId="0" applyFont="1" applyFill="1" applyAlignment="1" quotePrefix="1">
      <alignment horizontal="center" shrinkToFi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" fillId="36" borderId="0" xfId="0" applyFont="1" applyFill="1" applyAlignment="1" applyProtection="1">
      <alignment horizontal="center" shrinkToFit="1"/>
      <protection locked="0"/>
    </xf>
    <xf numFmtId="0" fontId="9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 shrinkToFit="1"/>
    </xf>
    <xf numFmtId="0" fontId="16" fillId="33" borderId="0" xfId="0" applyFont="1" applyFill="1" applyAlignment="1">
      <alignment horizontal="center" shrinkToFit="1"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 applyProtection="1">
      <alignment horizontal="left" shrinkToFit="1"/>
      <protection locked="0"/>
    </xf>
    <xf numFmtId="172" fontId="4" fillId="33" borderId="0" xfId="0" applyNumberFormat="1" applyFont="1" applyFill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 shrinkToFit="1"/>
      <protection/>
    </xf>
    <xf numFmtId="0" fontId="1" fillId="33" borderId="0" xfId="0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4"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33</xdr:row>
      <xdr:rowOff>104775</xdr:rowOff>
    </xdr:from>
    <xdr:to>
      <xdr:col>18</xdr:col>
      <xdr:colOff>314325</xdr:colOff>
      <xdr:row>33</xdr:row>
      <xdr:rowOff>104775</xdr:rowOff>
    </xdr:to>
    <xdr:sp>
      <xdr:nvSpPr>
        <xdr:cNvPr id="1" name="Line 67"/>
        <xdr:cNvSpPr>
          <a:spLocks/>
        </xdr:cNvSpPr>
      </xdr:nvSpPr>
      <xdr:spPr>
        <a:xfrm>
          <a:off x="1724025" y="7277100"/>
          <a:ext cx="6257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85725</xdr:rowOff>
    </xdr:from>
    <xdr:to>
      <xdr:col>19</xdr:col>
      <xdr:colOff>57150</xdr:colOff>
      <xdr:row>88</xdr:row>
      <xdr:rowOff>85725</xdr:rowOff>
    </xdr:to>
    <xdr:sp>
      <xdr:nvSpPr>
        <xdr:cNvPr id="2" name="Line 76"/>
        <xdr:cNvSpPr>
          <a:spLocks/>
        </xdr:cNvSpPr>
      </xdr:nvSpPr>
      <xdr:spPr>
        <a:xfrm>
          <a:off x="1828800" y="18107025"/>
          <a:ext cx="6238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190500</xdr:colOff>
      <xdr:row>14</xdr:row>
      <xdr:rowOff>28575</xdr:rowOff>
    </xdr:to>
    <xdr:sp>
      <xdr:nvSpPr>
        <xdr:cNvPr id="3" name="Line 137"/>
        <xdr:cNvSpPr>
          <a:spLocks/>
        </xdr:cNvSpPr>
      </xdr:nvSpPr>
      <xdr:spPr>
        <a:xfrm>
          <a:off x="3600450" y="3076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152400</xdr:rowOff>
    </xdr:from>
    <xdr:to>
      <xdr:col>8</xdr:col>
      <xdr:colOff>85725</xdr:colOff>
      <xdr:row>16</xdr:row>
      <xdr:rowOff>95250</xdr:rowOff>
    </xdr:to>
    <xdr:sp>
      <xdr:nvSpPr>
        <xdr:cNvPr id="4" name="AutoShape 138"/>
        <xdr:cNvSpPr>
          <a:spLocks/>
        </xdr:cNvSpPr>
      </xdr:nvSpPr>
      <xdr:spPr>
        <a:xfrm>
          <a:off x="3924300" y="2724150"/>
          <a:ext cx="85725" cy="91440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12</xdr:row>
      <xdr:rowOff>133350</xdr:rowOff>
    </xdr:from>
    <xdr:to>
      <xdr:col>9</xdr:col>
      <xdr:colOff>38100</xdr:colOff>
      <xdr:row>16</xdr:row>
      <xdr:rowOff>104775</xdr:rowOff>
    </xdr:to>
    <xdr:sp>
      <xdr:nvSpPr>
        <xdr:cNvPr id="5" name="AutoShape 139"/>
        <xdr:cNvSpPr>
          <a:spLocks/>
        </xdr:cNvSpPr>
      </xdr:nvSpPr>
      <xdr:spPr>
        <a:xfrm>
          <a:off x="4248150" y="2705100"/>
          <a:ext cx="76200" cy="94297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161925</xdr:rowOff>
    </xdr:from>
    <xdr:to>
      <xdr:col>10</xdr:col>
      <xdr:colOff>57150</xdr:colOff>
      <xdr:row>16</xdr:row>
      <xdr:rowOff>104775</xdr:rowOff>
    </xdr:to>
    <xdr:sp>
      <xdr:nvSpPr>
        <xdr:cNvPr id="6" name="AutoShape 140"/>
        <xdr:cNvSpPr>
          <a:spLocks/>
        </xdr:cNvSpPr>
      </xdr:nvSpPr>
      <xdr:spPr>
        <a:xfrm>
          <a:off x="4657725" y="2733675"/>
          <a:ext cx="114300" cy="91440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12</xdr:row>
      <xdr:rowOff>142875</xdr:rowOff>
    </xdr:from>
    <xdr:to>
      <xdr:col>11</xdr:col>
      <xdr:colOff>66675</xdr:colOff>
      <xdr:row>16</xdr:row>
      <xdr:rowOff>114300</xdr:rowOff>
    </xdr:to>
    <xdr:sp>
      <xdr:nvSpPr>
        <xdr:cNvPr id="7" name="AutoShape 141"/>
        <xdr:cNvSpPr>
          <a:spLocks/>
        </xdr:cNvSpPr>
      </xdr:nvSpPr>
      <xdr:spPr>
        <a:xfrm>
          <a:off x="5067300" y="2714625"/>
          <a:ext cx="76200" cy="94297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152400</xdr:rowOff>
    </xdr:from>
    <xdr:to>
      <xdr:col>4</xdr:col>
      <xdr:colOff>0</xdr:colOff>
      <xdr:row>21</xdr:row>
      <xdr:rowOff>238125</xdr:rowOff>
    </xdr:to>
    <xdr:sp>
      <xdr:nvSpPr>
        <xdr:cNvPr id="8" name="Line 142"/>
        <xdr:cNvSpPr>
          <a:spLocks/>
        </xdr:cNvSpPr>
      </xdr:nvSpPr>
      <xdr:spPr>
        <a:xfrm>
          <a:off x="2524125" y="45053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9525</xdr:rowOff>
    </xdr:from>
    <xdr:to>
      <xdr:col>5</xdr:col>
      <xdr:colOff>28575</xdr:colOff>
      <xdr:row>22</xdr:row>
      <xdr:rowOff>0</xdr:rowOff>
    </xdr:to>
    <xdr:sp>
      <xdr:nvSpPr>
        <xdr:cNvPr id="9" name="Line 143"/>
        <xdr:cNvSpPr>
          <a:spLocks/>
        </xdr:cNvSpPr>
      </xdr:nvSpPr>
      <xdr:spPr>
        <a:xfrm>
          <a:off x="2962275" y="45243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152400</xdr:rowOff>
    </xdr:from>
    <xdr:to>
      <xdr:col>4</xdr:col>
      <xdr:colOff>0</xdr:colOff>
      <xdr:row>26</xdr:row>
      <xdr:rowOff>238125</xdr:rowOff>
    </xdr:to>
    <xdr:sp>
      <xdr:nvSpPr>
        <xdr:cNvPr id="10" name="Line 145"/>
        <xdr:cNvSpPr>
          <a:spLocks/>
        </xdr:cNvSpPr>
      </xdr:nvSpPr>
      <xdr:spPr>
        <a:xfrm>
          <a:off x="2524125" y="565785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9525</xdr:rowOff>
    </xdr:from>
    <xdr:to>
      <xdr:col>5</xdr:col>
      <xdr:colOff>28575</xdr:colOff>
      <xdr:row>27</xdr:row>
      <xdr:rowOff>0</xdr:rowOff>
    </xdr:to>
    <xdr:sp>
      <xdr:nvSpPr>
        <xdr:cNvPr id="11" name="Line 146"/>
        <xdr:cNvSpPr>
          <a:spLocks/>
        </xdr:cNvSpPr>
      </xdr:nvSpPr>
      <xdr:spPr>
        <a:xfrm>
          <a:off x="2962275" y="56769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152400</xdr:rowOff>
    </xdr:from>
    <xdr:to>
      <xdr:col>4</xdr:col>
      <xdr:colOff>0</xdr:colOff>
      <xdr:row>31</xdr:row>
      <xdr:rowOff>238125</xdr:rowOff>
    </xdr:to>
    <xdr:sp>
      <xdr:nvSpPr>
        <xdr:cNvPr id="12" name="Line 147"/>
        <xdr:cNvSpPr>
          <a:spLocks/>
        </xdr:cNvSpPr>
      </xdr:nvSpPr>
      <xdr:spPr>
        <a:xfrm>
          <a:off x="2524125" y="664845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</xdr:row>
      <xdr:rowOff>9525</xdr:rowOff>
    </xdr:from>
    <xdr:to>
      <xdr:col>5</xdr:col>
      <xdr:colOff>28575</xdr:colOff>
      <xdr:row>32</xdr:row>
      <xdr:rowOff>0</xdr:rowOff>
    </xdr:to>
    <xdr:sp>
      <xdr:nvSpPr>
        <xdr:cNvPr id="13" name="Line 148"/>
        <xdr:cNvSpPr>
          <a:spLocks/>
        </xdr:cNvSpPr>
      </xdr:nvSpPr>
      <xdr:spPr>
        <a:xfrm>
          <a:off x="2962275" y="66675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39</xdr:row>
      <xdr:rowOff>19050</xdr:rowOff>
    </xdr:to>
    <xdr:sp>
      <xdr:nvSpPr>
        <xdr:cNvPr id="14" name="Line 149"/>
        <xdr:cNvSpPr>
          <a:spLocks/>
        </xdr:cNvSpPr>
      </xdr:nvSpPr>
      <xdr:spPr>
        <a:xfrm>
          <a:off x="2524125" y="81343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38</xdr:row>
      <xdr:rowOff>9525</xdr:rowOff>
    </xdr:from>
    <xdr:to>
      <xdr:col>5</xdr:col>
      <xdr:colOff>28575</xdr:colOff>
      <xdr:row>39</xdr:row>
      <xdr:rowOff>0</xdr:rowOff>
    </xdr:to>
    <xdr:sp>
      <xdr:nvSpPr>
        <xdr:cNvPr id="15" name="Line 150"/>
        <xdr:cNvSpPr>
          <a:spLocks/>
        </xdr:cNvSpPr>
      </xdr:nvSpPr>
      <xdr:spPr>
        <a:xfrm>
          <a:off x="2962275" y="81438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200025</xdr:rowOff>
    </xdr:from>
    <xdr:to>
      <xdr:col>10</xdr:col>
      <xdr:colOff>0</xdr:colOff>
      <xdr:row>39</xdr:row>
      <xdr:rowOff>19050</xdr:rowOff>
    </xdr:to>
    <xdr:sp>
      <xdr:nvSpPr>
        <xdr:cNvPr id="16" name="Line 151"/>
        <xdr:cNvSpPr>
          <a:spLocks/>
        </xdr:cNvSpPr>
      </xdr:nvSpPr>
      <xdr:spPr>
        <a:xfrm>
          <a:off x="4714875" y="81248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38</xdr:row>
      <xdr:rowOff>9525</xdr:rowOff>
    </xdr:from>
    <xdr:to>
      <xdr:col>11</xdr:col>
      <xdr:colOff>28575</xdr:colOff>
      <xdr:row>39</xdr:row>
      <xdr:rowOff>0</xdr:rowOff>
    </xdr:to>
    <xdr:sp>
      <xdr:nvSpPr>
        <xdr:cNvPr id="17" name="Line 152"/>
        <xdr:cNvSpPr>
          <a:spLocks/>
        </xdr:cNvSpPr>
      </xdr:nvSpPr>
      <xdr:spPr>
        <a:xfrm>
          <a:off x="5105400" y="81438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40</xdr:row>
      <xdr:rowOff>228600</xdr:rowOff>
    </xdr:from>
    <xdr:to>
      <xdr:col>18</xdr:col>
      <xdr:colOff>190500</xdr:colOff>
      <xdr:row>40</xdr:row>
      <xdr:rowOff>228600</xdr:rowOff>
    </xdr:to>
    <xdr:sp>
      <xdr:nvSpPr>
        <xdr:cNvPr id="18" name="Line 153"/>
        <xdr:cNvSpPr>
          <a:spLocks/>
        </xdr:cNvSpPr>
      </xdr:nvSpPr>
      <xdr:spPr>
        <a:xfrm>
          <a:off x="7686675" y="8782050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38100</xdr:rowOff>
    </xdr:from>
    <xdr:to>
      <xdr:col>19</xdr:col>
      <xdr:colOff>66675</xdr:colOff>
      <xdr:row>43</xdr:row>
      <xdr:rowOff>95250</xdr:rowOff>
    </xdr:to>
    <xdr:sp>
      <xdr:nvSpPr>
        <xdr:cNvPr id="19" name="AutoShape 154"/>
        <xdr:cNvSpPr>
          <a:spLocks/>
        </xdr:cNvSpPr>
      </xdr:nvSpPr>
      <xdr:spPr>
        <a:xfrm>
          <a:off x="8010525" y="8591550"/>
          <a:ext cx="66675" cy="762000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40</xdr:row>
      <xdr:rowOff>47625</xdr:rowOff>
    </xdr:from>
    <xdr:to>
      <xdr:col>20</xdr:col>
      <xdr:colOff>38100</xdr:colOff>
      <xdr:row>43</xdr:row>
      <xdr:rowOff>104775</xdr:rowOff>
    </xdr:to>
    <xdr:sp>
      <xdr:nvSpPr>
        <xdr:cNvPr id="20" name="AutoShape 155"/>
        <xdr:cNvSpPr>
          <a:spLocks/>
        </xdr:cNvSpPr>
      </xdr:nvSpPr>
      <xdr:spPr>
        <a:xfrm>
          <a:off x="8334375" y="8601075"/>
          <a:ext cx="47625" cy="76200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41</xdr:row>
      <xdr:rowOff>28575</xdr:rowOff>
    </xdr:from>
    <xdr:to>
      <xdr:col>2</xdr:col>
      <xdr:colOff>190500</xdr:colOff>
      <xdr:row>41</xdr:row>
      <xdr:rowOff>28575</xdr:rowOff>
    </xdr:to>
    <xdr:sp>
      <xdr:nvSpPr>
        <xdr:cNvPr id="21" name="Line 156"/>
        <xdr:cNvSpPr>
          <a:spLocks/>
        </xdr:cNvSpPr>
      </xdr:nvSpPr>
      <xdr:spPr>
        <a:xfrm>
          <a:off x="1809750" y="8810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39</xdr:row>
      <xdr:rowOff>114300</xdr:rowOff>
    </xdr:from>
    <xdr:to>
      <xdr:col>3</xdr:col>
      <xdr:colOff>85725</xdr:colOff>
      <xdr:row>43</xdr:row>
      <xdr:rowOff>57150</xdr:rowOff>
    </xdr:to>
    <xdr:sp>
      <xdr:nvSpPr>
        <xdr:cNvPr id="22" name="AutoShape 157"/>
        <xdr:cNvSpPr>
          <a:spLocks/>
        </xdr:cNvSpPr>
      </xdr:nvSpPr>
      <xdr:spPr>
        <a:xfrm>
          <a:off x="2181225" y="8505825"/>
          <a:ext cx="114300" cy="8096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95250</xdr:rowOff>
    </xdr:from>
    <xdr:to>
      <xdr:col>4</xdr:col>
      <xdr:colOff>38100</xdr:colOff>
      <xdr:row>43</xdr:row>
      <xdr:rowOff>57150</xdr:rowOff>
    </xdr:to>
    <xdr:sp>
      <xdr:nvSpPr>
        <xdr:cNvPr id="23" name="AutoShape 158"/>
        <xdr:cNvSpPr>
          <a:spLocks/>
        </xdr:cNvSpPr>
      </xdr:nvSpPr>
      <xdr:spPr>
        <a:xfrm>
          <a:off x="2524125" y="8486775"/>
          <a:ext cx="38100" cy="82867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39</xdr:row>
      <xdr:rowOff>76200</xdr:rowOff>
    </xdr:from>
    <xdr:to>
      <xdr:col>5</xdr:col>
      <xdr:colOff>104775</xdr:colOff>
      <xdr:row>43</xdr:row>
      <xdr:rowOff>76200</xdr:rowOff>
    </xdr:to>
    <xdr:sp>
      <xdr:nvSpPr>
        <xdr:cNvPr id="24" name="AutoShape 159"/>
        <xdr:cNvSpPr>
          <a:spLocks/>
        </xdr:cNvSpPr>
      </xdr:nvSpPr>
      <xdr:spPr>
        <a:xfrm>
          <a:off x="2886075" y="8467725"/>
          <a:ext cx="152400" cy="86677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39</xdr:row>
      <xdr:rowOff>66675</xdr:rowOff>
    </xdr:from>
    <xdr:to>
      <xdr:col>6</xdr:col>
      <xdr:colOff>66675</xdr:colOff>
      <xdr:row>43</xdr:row>
      <xdr:rowOff>38100</xdr:rowOff>
    </xdr:to>
    <xdr:sp>
      <xdr:nvSpPr>
        <xdr:cNvPr id="25" name="AutoShape 160"/>
        <xdr:cNvSpPr>
          <a:spLocks/>
        </xdr:cNvSpPr>
      </xdr:nvSpPr>
      <xdr:spPr>
        <a:xfrm>
          <a:off x="3286125" y="8458200"/>
          <a:ext cx="95250" cy="8382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41</xdr:row>
      <xdr:rowOff>28575</xdr:rowOff>
    </xdr:from>
    <xdr:to>
      <xdr:col>8</xdr:col>
      <xdr:colOff>190500</xdr:colOff>
      <xdr:row>41</xdr:row>
      <xdr:rowOff>28575</xdr:rowOff>
    </xdr:to>
    <xdr:sp>
      <xdr:nvSpPr>
        <xdr:cNvPr id="26" name="Line 166"/>
        <xdr:cNvSpPr>
          <a:spLocks/>
        </xdr:cNvSpPr>
      </xdr:nvSpPr>
      <xdr:spPr>
        <a:xfrm>
          <a:off x="3943350" y="881062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39</xdr:row>
      <xdr:rowOff>152400</xdr:rowOff>
    </xdr:from>
    <xdr:to>
      <xdr:col>9</xdr:col>
      <xdr:colOff>85725</xdr:colOff>
      <xdr:row>43</xdr:row>
      <xdr:rowOff>95250</xdr:rowOff>
    </xdr:to>
    <xdr:sp>
      <xdr:nvSpPr>
        <xdr:cNvPr id="27" name="AutoShape 167"/>
        <xdr:cNvSpPr>
          <a:spLocks/>
        </xdr:cNvSpPr>
      </xdr:nvSpPr>
      <xdr:spPr>
        <a:xfrm>
          <a:off x="4286250" y="8543925"/>
          <a:ext cx="85725" cy="80962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133350</xdr:rowOff>
    </xdr:from>
    <xdr:to>
      <xdr:col>10</xdr:col>
      <xdr:colOff>38100</xdr:colOff>
      <xdr:row>43</xdr:row>
      <xdr:rowOff>104775</xdr:rowOff>
    </xdr:to>
    <xdr:sp>
      <xdr:nvSpPr>
        <xdr:cNvPr id="28" name="AutoShape 168"/>
        <xdr:cNvSpPr>
          <a:spLocks/>
        </xdr:cNvSpPr>
      </xdr:nvSpPr>
      <xdr:spPr>
        <a:xfrm>
          <a:off x="4714875" y="8524875"/>
          <a:ext cx="38100" cy="83820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39</xdr:row>
      <xdr:rowOff>123825</xdr:rowOff>
    </xdr:from>
    <xdr:to>
      <xdr:col>11</xdr:col>
      <xdr:colOff>161925</xdr:colOff>
      <xdr:row>43</xdr:row>
      <xdr:rowOff>123825</xdr:rowOff>
    </xdr:to>
    <xdr:sp>
      <xdr:nvSpPr>
        <xdr:cNvPr id="29" name="AutoShape 169"/>
        <xdr:cNvSpPr>
          <a:spLocks/>
        </xdr:cNvSpPr>
      </xdr:nvSpPr>
      <xdr:spPr>
        <a:xfrm>
          <a:off x="5133975" y="8515350"/>
          <a:ext cx="104775" cy="86677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39</xdr:row>
      <xdr:rowOff>142875</xdr:rowOff>
    </xdr:from>
    <xdr:to>
      <xdr:col>12</xdr:col>
      <xdr:colOff>66675</xdr:colOff>
      <xdr:row>43</xdr:row>
      <xdr:rowOff>114300</xdr:rowOff>
    </xdr:to>
    <xdr:sp>
      <xdr:nvSpPr>
        <xdr:cNvPr id="30" name="AutoShape 170"/>
        <xdr:cNvSpPr>
          <a:spLocks/>
        </xdr:cNvSpPr>
      </xdr:nvSpPr>
      <xdr:spPr>
        <a:xfrm>
          <a:off x="5429250" y="8534400"/>
          <a:ext cx="133350" cy="83820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228600</xdr:rowOff>
    </xdr:from>
    <xdr:to>
      <xdr:col>13</xdr:col>
      <xdr:colOff>190500</xdr:colOff>
      <xdr:row>40</xdr:row>
      <xdr:rowOff>228600</xdr:rowOff>
    </xdr:to>
    <xdr:sp>
      <xdr:nvSpPr>
        <xdr:cNvPr id="31" name="Line 171"/>
        <xdr:cNvSpPr>
          <a:spLocks/>
        </xdr:cNvSpPr>
      </xdr:nvSpPr>
      <xdr:spPr>
        <a:xfrm>
          <a:off x="5857875" y="8782050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38100</xdr:rowOff>
    </xdr:from>
    <xdr:to>
      <xdr:col>14</xdr:col>
      <xdr:colOff>66675</xdr:colOff>
      <xdr:row>43</xdr:row>
      <xdr:rowOff>95250</xdr:rowOff>
    </xdr:to>
    <xdr:sp>
      <xdr:nvSpPr>
        <xdr:cNvPr id="32" name="AutoShape 172"/>
        <xdr:cNvSpPr>
          <a:spLocks/>
        </xdr:cNvSpPr>
      </xdr:nvSpPr>
      <xdr:spPr>
        <a:xfrm>
          <a:off x="6191250" y="8591550"/>
          <a:ext cx="66675" cy="762000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40</xdr:row>
      <xdr:rowOff>47625</xdr:rowOff>
    </xdr:from>
    <xdr:to>
      <xdr:col>15</xdr:col>
      <xdr:colOff>38100</xdr:colOff>
      <xdr:row>43</xdr:row>
      <xdr:rowOff>104775</xdr:rowOff>
    </xdr:to>
    <xdr:sp>
      <xdr:nvSpPr>
        <xdr:cNvPr id="33" name="AutoShape 173"/>
        <xdr:cNvSpPr>
          <a:spLocks/>
        </xdr:cNvSpPr>
      </xdr:nvSpPr>
      <xdr:spPr>
        <a:xfrm>
          <a:off x="6515100" y="8601075"/>
          <a:ext cx="76200" cy="76200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44</xdr:row>
      <xdr:rowOff>0</xdr:rowOff>
    </xdr:from>
    <xdr:to>
      <xdr:col>28</xdr:col>
      <xdr:colOff>0</xdr:colOff>
      <xdr:row>45</xdr:row>
      <xdr:rowOff>19050</xdr:rowOff>
    </xdr:to>
    <xdr:sp>
      <xdr:nvSpPr>
        <xdr:cNvPr id="34" name="Line 174"/>
        <xdr:cNvSpPr>
          <a:spLocks/>
        </xdr:cNvSpPr>
      </xdr:nvSpPr>
      <xdr:spPr>
        <a:xfrm>
          <a:off x="11268075" y="9448800"/>
          <a:ext cx="0" cy="2095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44</xdr:row>
      <xdr:rowOff>9525</xdr:rowOff>
    </xdr:from>
    <xdr:to>
      <xdr:col>29</xdr:col>
      <xdr:colOff>28575</xdr:colOff>
      <xdr:row>45</xdr:row>
      <xdr:rowOff>0</xdr:rowOff>
    </xdr:to>
    <xdr:sp>
      <xdr:nvSpPr>
        <xdr:cNvPr id="35" name="Line 175"/>
        <xdr:cNvSpPr>
          <a:spLocks/>
        </xdr:cNvSpPr>
      </xdr:nvSpPr>
      <xdr:spPr>
        <a:xfrm>
          <a:off x="11706225" y="9458325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44</xdr:row>
      <xdr:rowOff>9525</xdr:rowOff>
    </xdr:from>
    <xdr:to>
      <xdr:col>29</xdr:col>
      <xdr:colOff>28575</xdr:colOff>
      <xdr:row>45</xdr:row>
      <xdr:rowOff>0</xdr:rowOff>
    </xdr:to>
    <xdr:sp>
      <xdr:nvSpPr>
        <xdr:cNvPr id="36" name="Line 178"/>
        <xdr:cNvSpPr>
          <a:spLocks/>
        </xdr:cNvSpPr>
      </xdr:nvSpPr>
      <xdr:spPr>
        <a:xfrm>
          <a:off x="11706225" y="9458325"/>
          <a:ext cx="0" cy="1809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43</xdr:row>
      <xdr:rowOff>190500</xdr:rowOff>
    </xdr:from>
    <xdr:to>
      <xdr:col>34</xdr:col>
      <xdr:colOff>0</xdr:colOff>
      <xdr:row>45</xdr:row>
      <xdr:rowOff>19050</xdr:rowOff>
    </xdr:to>
    <xdr:sp>
      <xdr:nvSpPr>
        <xdr:cNvPr id="37" name="Line 179"/>
        <xdr:cNvSpPr>
          <a:spLocks/>
        </xdr:cNvSpPr>
      </xdr:nvSpPr>
      <xdr:spPr>
        <a:xfrm>
          <a:off x="13639800" y="9448800"/>
          <a:ext cx="0" cy="2095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44</xdr:row>
      <xdr:rowOff>9525</xdr:rowOff>
    </xdr:from>
    <xdr:to>
      <xdr:col>35</xdr:col>
      <xdr:colOff>28575</xdr:colOff>
      <xdr:row>45</xdr:row>
      <xdr:rowOff>0</xdr:rowOff>
    </xdr:to>
    <xdr:sp>
      <xdr:nvSpPr>
        <xdr:cNvPr id="38" name="Line 180"/>
        <xdr:cNvSpPr>
          <a:spLocks/>
        </xdr:cNvSpPr>
      </xdr:nvSpPr>
      <xdr:spPr>
        <a:xfrm>
          <a:off x="14087475" y="9458325"/>
          <a:ext cx="0" cy="1809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46</xdr:row>
      <xdr:rowOff>161925</xdr:rowOff>
    </xdr:from>
    <xdr:to>
      <xdr:col>42</xdr:col>
      <xdr:colOff>190500</xdr:colOff>
      <xdr:row>46</xdr:row>
      <xdr:rowOff>161925</xdr:rowOff>
    </xdr:to>
    <xdr:sp>
      <xdr:nvSpPr>
        <xdr:cNvPr id="39" name="Line 181"/>
        <xdr:cNvSpPr>
          <a:spLocks/>
        </xdr:cNvSpPr>
      </xdr:nvSpPr>
      <xdr:spPr>
        <a:xfrm>
          <a:off x="16592550" y="9963150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46</xdr:row>
      <xdr:rowOff>38100</xdr:rowOff>
    </xdr:from>
    <xdr:to>
      <xdr:col>43</xdr:col>
      <xdr:colOff>66675</xdr:colOff>
      <xdr:row>49</xdr:row>
      <xdr:rowOff>95250</xdr:rowOff>
    </xdr:to>
    <xdr:sp>
      <xdr:nvSpPr>
        <xdr:cNvPr id="40" name="AutoShape 182"/>
        <xdr:cNvSpPr>
          <a:spLocks/>
        </xdr:cNvSpPr>
      </xdr:nvSpPr>
      <xdr:spPr>
        <a:xfrm>
          <a:off x="16964025" y="9839325"/>
          <a:ext cx="66675" cy="54292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323850</xdr:colOff>
      <xdr:row>46</xdr:row>
      <xdr:rowOff>47625</xdr:rowOff>
    </xdr:from>
    <xdr:to>
      <xdr:col>44</xdr:col>
      <xdr:colOff>38100</xdr:colOff>
      <xdr:row>49</xdr:row>
      <xdr:rowOff>104775</xdr:rowOff>
    </xdr:to>
    <xdr:sp>
      <xdr:nvSpPr>
        <xdr:cNvPr id="41" name="AutoShape 183"/>
        <xdr:cNvSpPr>
          <a:spLocks/>
        </xdr:cNvSpPr>
      </xdr:nvSpPr>
      <xdr:spPr>
        <a:xfrm>
          <a:off x="17287875" y="9848850"/>
          <a:ext cx="76200" cy="54292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47</xdr:row>
      <xdr:rowOff>28575</xdr:rowOff>
    </xdr:from>
    <xdr:to>
      <xdr:col>26</xdr:col>
      <xdr:colOff>190500</xdr:colOff>
      <xdr:row>47</xdr:row>
      <xdr:rowOff>28575</xdr:rowOff>
    </xdr:to>
    <xdr:sp>
      <xdr:nvSpPr>
        <xdr:cNvPr id="42" name="Line 184"/>
        <xdr:cNvSpPr>
          <a:spLocks/>
        </xdr:cNvSpPr>
      </xdr:nvSpPr>
      <xdr:spPr>
        <a:xfrm>
          <a:off x="10563225" y="999172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381000</xdr:colOff>
      <xdr:row>45</xdr:row>
      <xdr:rowOff>114300</xdr:rowOff>
    </xdr:from>
    <xdr:to>
      <xdr:col>27</xdr:col>
      <xdr:colOff>85725</xdr:colOff>
      <xdr:row>49</xdr:row>
      <xdr:rowOff>57150</xdr:rowOff>
    </xdr:to>
    <xdr:sp>
      <xdr:nvSpPr>
        <xdr:cNvPr id="43" name="AutoShape 185"/>
        <xdr:cNvSpPr>
          <a:spLocks/>
        </xdr:cNvSpPr>
      </xdr:nvSpPr>
      <xdr:spPr>
        <a:xfrm>
          <a:off x="10925175" y="9753600"/>
          <a:ext cx="85725" cy="590550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95250</xdr:rowOff>
    </xdr:from>
    <xdr:to>
      <xdr:col>28</xdr:col>
      <xdr:colOff>38100</xdr:colOff>
      <xdr:row>49</xdr:row>
      <xdr:rowOff>57150</xdr:rowOff>
    </xdr:to>
    <xdr:sp>
      <xdr:nvSpPr>
        <xdr:cNvPr id="44" name="AutoShape 186"/>
        <xdr:cNvSpPr>
          <a:spLocks/>
        </xdr:cNvSpPr>
      </xdr:nvSpPr>
      <xdr:spPr>
        <a:xfrm>
          <a:off x="11268075" y="9734550"/>
          <a:ext cx="38100" cy="60960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45</xdr:row>
      <xdr:rowOff>123825</xdr:rowOff>
    </xdr:from>
    <xdr:to>
      <xdr:col>29</xdr:col>
      <xdr:colOff>47625</xdr:colOff>
      <xdr:row>49</xdr:row>
      <xdr:rowOff>123825</xdr:rowOff>
    </xdr:to>
    <xdr:sp>
      <xdr:nvSpPr>
        <xdr:cNvPr id="45" name="AutoShape 187"/>
        <xdr:cNvSpPr>
          <a:spLocks/>
        </xdr:cNvSpPr>
      </xdr:nvSpPr>
      <xdr:spPr>
        <a:xfrm>
          <a:off x="11572875" y="9763125"/>
          <a:ext cx="152400" cy="647700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352425</xdr:colOff>
      <xdr:row>45</xdr:row>
      <xdr:rowOff>142875</xdr:rowOff>
    </xdr:from>
    <xdr:to>
      <xdr:col>30</xdr:col>
      <xdr:colOff>66675</xdr:colOff>
      <xdr:row>49</xdr:row>
      <xdr:rowOff>114300</xdr:rowOff>
    </xdr:to>
    <xdr:sp>
      <xdr:nvSpPr>
        <xdr:cNvPr id="46" name="AutoShape 188"/>
        <xdr:cNvSpPr>
          <a:spLocks/>
        </xdr:cNvSpPr>
      </xdr:nvSpPr>
      <xdr:spPr>
        <a:xfrm>
          <a:off x="12030075" y="9782175"/>
          <a:ext cx="152400" cy="61912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47</xdr:row>
      <xdr:rowOff>28575</xdr:rowOff>
    </xdr:from>
    <xdr:to>
      <xdr:col>32</xdr:col>
      <xdr:colOff>190500</xdr:colOff>
      <xdr:row>47</xdr:row>
      <xdr:rowOff>28575</xdr:rowOff>
    </xdr:to>
    <xdr:sp>
      <xdr:nvSpPr>
        <xdr:cNvPr id="47" name="Line 189"/>
        <xdr:cNvSpPr>
          <a:spLocks/>
        </xdr:cNvSpPr>
      </xdr:nvSpPr>
      <xdr:spPr>
        <a:xfrm>
          <a:off x="12906375" y="999172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390525</xdr:colOff>
      <xdr:row>45</xdr:row>
      <xdr:rowOff>152400</xdr:rowOff>
    </xdr:from>
    <xdr:to>
      <xdr:col>33</xdr:col>
      <xdr:colOff>85725</xdr:colOff>
      <xdr:row>49</xdr:row>
      <xdr:rowOff>95250</xdr:rowOff>
    </xdr:to>
    <xdr:sp>
      <xdr:nvSpPr>
        <xdr:cNvPr id="48" name="AutoShape 190"/>
        <xdr:cNvSpPr>
          <a:spLocks/>
        </xdr:cNvSpPr>
      </xdr:nvSpPr>
      <xdr:spPr>
        <a:xfrm>
          <a:off x="13277850" y="9791700"/>
          <a:ext cx="123825" cy="590550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45</xdr:row>
      <xdr:rowOff>133350</xdr:rowOff>
    </xdr:from>
    <xdr:to>
      <xdr:col>34</xdr:col>
      <xdr:colOff>38100</xdr:colOff>
      <xdr:row>49</xdr:row>
      <xdr:rowOff>104775</xdr:rowOff>
    </xdr:to>
    <xdr:sp>
      <xdr:nvSpPr>
        <xdr:cNvPr id="49" name="AutoShape 191"/>
        <xdr:cNvSpPr>
          <a:spLocks/>
        </xdr:cNvSpPr>
      </xdr:nvSpPr>
      <xdr:spPr>
        <a:xfrm>
          <a:off x="13639800" y="9772650"/>
          <a:ext cx="38100" cy="61912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45</xdr:row>
      <xdr:rowOff>123825</xdr:rowOff>
    </xdr:from>
    <xdr:to>
      <xdr:col>35</xdr:col>
      <xdr:colOff>161925</xdr:colOff>
      <xdr:row>49</xdr:row>
      <xdr:rowOff>123825</xdr:rowOff>
    </xdr:to>
    <xdr:sp>
      <xdr:nvSpPr>
        <xdr:cNvPr id="50" name="AutoShape 192"/>
        <xdr:cNvSpPr>
          <a:spLocks/>
        </xdr:cNvSpPr>
      </xdr:nvSpPr>
      <xdr:spPr>
        <a:xfrm>
          <a:off x="14116050" y="9763125"/>
          <a:ext cx="104775" cy="647700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352425</xdr:colOff>
      <xdr:row>45</xdr:row>
      <xdr:rowOff>142875</xdr:rowOff>
    </xdr:from>
    <xdr:to>
      <xdr:col>36</xdr:col>
      <xdr:colOff>66675</xdr:colOff>
      <xdr:row>49</xdr:row>
      <xdr:rowOff>114300</xdr:rowOff>
    </xdr:to>
    <xdr:sp>
      <xdr:nvSpPr>
        <xdr:cNvPr id="51" name="AutoShape 193"/>
        <xdr:cNvSpPr>
          <a:spLocks/>
        </xdr:cNvSpPr>
      </xdr:nvSpPr>
      <xdr:spPr>
        <a:xfrm>
          <a:off x="14411325" y="9782175"/>
          <a:ext cx="114300" cy="61912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46</xdr:row>
      <xdr:rowOff>161925</xdr:rowOff>
    </xdr:from>
    <xdr:to>
      <xdr:col>37</xdr:col>
      <xdr:colOff>190500</xdr:colOff>
      <xdr:row>46</xdr:row>
      <xdr:rowOff>161925</xdr:rowOff>
    </xdr:to>
    <xdr:sp>
      <xdr:nvSpPr>
        <xdr:cNvPr id="52" name="Line 194"/>
        <xdr:cNvSpPr>
          <a:spLocks/>
        </xdr:cNvSpPr>
      </xdr:nvSpPr>
      <xdr:spPr>
        <a:xfrm>
          <a:off x="14801850" y="9963150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38100</xdr:rowOff>
    </xdr:from>
    <xdr:to>
      <xdr:col>38</xdr:col>
      <xdr:colOff>66675</xdr:colOff>
      <xdr:row>49</xdr:row>
      <xdr:rowOff>95250</xdr:rowOff>
    </xdr:to>
    <xdr:sp>
      <xdr:nvSpPr>
        <xdr:cNvPr id="53" name="AutoShape 195"/>
        <xdr:cNvSpPr>
          <a:spLocks/>
        </xdr:cNvSpPr>
      </xdr:nvSpPr>
      <xdr:spPr>
        <a:xfrm>
          <a:off x="15201900" y="9839325"/>
          <a:ext cx="66675" cy="54292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323850</xdr:colOff>
      <xdr:row>46</xdr:row>
      <xdr:rowOff>47625</xdr:rowOff>
    </xdr:from>
    <xdr:to>
      <xdr:col>39</xdr:col>
      <xdr:colOff>38100</xdr:colOff>
      <xdr:row>49</xdr:row>
      <xdr:rowOff>104775</xdr:rowOff>
    </xdr:to>
    <xdr:sp>
      <xdr:nvSpPr>
        <xdr:cNvPr id="54" name="AutoShape 196"/>
        <xdr:cNvSpPr>
          <a:spLocks/>
        </xdr:cNvSpPr>
      </xdr:nvSpPr>
      <xdr:spPr>
        <a:xfrm>
          <a:off x="15525750" y="9848850"/>
          <a:ext cx="85725" cy="54292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111</xdr:row>
      <xdr:rowOff>19050</xdr:rowOff>
    </xdr:to>
    <xdr:sp>
      <xdr:nvSpPr>
        <xdr:cNvPr id="55" name="Line 197"/>
        <xdr:cNvSpPr>
          <a:spLocks/>
        </xdr:cNvSpPr>
      </xdr:nvSpPr>
      <xdr:spPr>
        <a:xfrm>
          <a:off x="5495925" y="225933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110</xdr:row>
      <xdr:rowOff>9525</xdr:rowOff>
    </xdr:from>
    <xdr:to>
      <xdr:col>13</xdr:col>
      <xdr:colOff>28575</xdr:colOff>
      <xdr:row>111</xdr:row>
      <xdr:rowOff>0</xdr:rowOff>
    </xdr:to>
    <xdr:sp>
      <xdr:nvSpPr>
        <xdr:cNvPr id="56" name="Line 198"/>
        <xdr:cNvSpPr>
          <a:spLocks/>
        </xdr:cNvSpPr>
      </xdr:nvSpPr>
      <xdr:spPr>
        <a:xfrm>
          <a:off x="5867400" y="2260282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111</xdr:row>
      <xdr:rowOff>19050</xdr:rowOff>
    </xdr:to>
    <xdr:sp>
      <xdr:nvSpPr>
        <xdr:cNvPr id="57" name="Line 199"/>
        <xdr:cNvSpPr>
          <a:spLocks/>
        </xdr:cNvSpPr>
      </xdr:nvSpPr>
      <xdr:spPr>
        <a:xfrm>
          <a:off x="5495925" y="225933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110</xdr:row>
      <xdr:rowOff>9525</xdr:rowOff>
    </xdr:from>
    <xdr:to>
      <xdr:col>13</xdr:col>
      <xdr:colOff>28575</xdr:colOff>
      <xdr:row>111</xdr:row>
      <xdr:rowOff>0</xdr:rowOff>
    </xdr:to>
    <xdr:sp>
      <xdr:nvSpPr>
        <xdr:cNvPr id="58" name="Line 200"/>
        <xdr:cNvSpPr>
          <a:spLocks/>
        </xdr:cNvSpPr>
      </xdr:nvSpPr>
      <xdr:spPr>
        <a:xfrm>
          <a:off x="5867400" y="2260282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50</xdr:row>
      <xdr:rowOff>85725</xdr:rowOff>
    </xdr:from>
    <xdr:to>
      <xdr:col>19</xdr:col>
      <xdr:colOff>95250</xdr:colOff>
      <xdr:row>50</xdr:row>
      <xdr:rowOff>85725</xdr:rowOff>
    </xdr:to>
    <xdr:sp>
      <xdr:nvSpPr>
        <xdr:cNvPr id="59" name="Line 201"/>
        <xdr:cNvSpPr>
          <a:spLocks/>
        </xdr:cNvSpPr>
      </xdr:nvSpPr>
      <xdr:spPr>
        <a:xfrm>
          <a:off x="1847850" y="10534650"/>
          <a:ext cx="6257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114300</xdr:colOff>
      <xdr:row>54</xdr:row>
      <xdr:rowOff>171450</xdr:rowOff>
    </xdr:from>
    <xdr:to>
      <xdr:col>25</xdr:col>
      <xdr:colOff>9525</xdr:colOff>
      <xdr:row>68</xdr:row>
      <xdr:rowOff>28575</xdr:rowOff>
    </xdr:to>
    <xdr:pic>
      <xdr:nvPicPr>
        <xdr:cNvPr id="60" name="Picture 202" descr="qu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1363325"/>
          <a:ext cx="38862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61</xdr:row>
      <xdr:rowOff>9525</xdr:rowOff>
    </xdr:from>
    <xdr:to>
      <xdr:col>5</xdr:col>
      <xdr:colOff>28575</xdr:colOff>
      <xdr:row>62</xdr:row>
      <xdr:rowOff>0</xdr:rowOff>
    </xdr:to>
    <xdr:sp>
      <xdr:nvSpPr>
        <xdr:cNvPr id="61" name="Line 204"/>
        <xdr:cNvSpPr>
          <a:spLocks/>
        </xdr:cNvSpPr>
      </xdr:nvSpPr>
      <xdr:spPr>
        <a:xfrm>
          <a:off x="2962275" y="125349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171450</xdr:rowOff>
    </xdr:from>
    <xdr:to>
      <xdr:col>9</xdr:col>
      <xdr:colOff>0</xdr:colOff>
      <xdr:row>62</xdr:row>
      <xdr:rowOff>19050</xdr:rowOff>
    </xdr:to>
    <xdr:sp>
      <xdr:nvSpPr>
        <xdr:cNvPr id="62" name="Line 205"/>
        <xdr:cNvSpPr>
          <a:spLocks/>
        </xdr:cNvSpPr>
      </xdr:nvSpPr>
      <xdr:spPr>
        <a:xfrm>
          <a:off x="4286250" y="1250632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61</xdr:row>
      <xdr:rowOff>9525</xdr:rowOff>
    </xdr:from>
    <xdr:to>
      <xdr:col>10</xdr:col>
      <xdr:colOff>28575</xdr:colOff>
      <xdr:row>62</xdr:row>
      <xdr:rowOff>0</xdr:rowOff>
    </xdr:to>
    <xdr:sp>
      <xdr:nvSpPr>
        <xdr:cNvPr id="63" name="Line 206"/>
        <xdr:cNvSpPr>
          <a:spLocks/>
        </xdr:cNvSpPr>
      </xdr:nvSpPr>
      <xdr:spPr>
        <a:xfrm>
          <a:off x="4743450" y="125349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28575</xdr:rowOff>
    </xdr:from>
    <xdr:to>
      <xdr:col>2</xdr:col>
      <xdr:colOff>219075</xdr:colOff>
      <xdr:row>54</xdr:row>
      <xdr:rowOff>28575</xdr:rowOff>
    </xdr:to>
    <xdr:sp>
      <xdr:nvSpPr>
        <xdr:cNvPr id="64" name="Line 207"/>
        <xdr:cNvSpPr>
          <a:spLocks/>
        </xdr:cNvSpPr>
      </xdr:nvSpPr>
      <xdr:spPr>
        <a:xfrm>
          <a:off x="1838325" y="11220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9525</xdr:rowOff>
    </xdr:from>
    <xdr:to>
      <xdr:col>2</xdr:col>
      <xdr:colOff>219075</xdr:colOff>
      <xdr:row>55</xdr:row>
      <xdr:rowOff>9525</xdr:rowOff>
    </xdr:to>
    <xdr:sp>
      <xdr:nvSpPr>
        <xdr:cNvPr id="65" name="Line 208"/>
        <xdr:cNvSpPr>
          <a:spLocks/>
        </xdr:cNvSpPr>
      </xdr:nvSpPr>
      <xdr:spPr>
        <a:xfrm>
          <a:off x="1828800" y="11391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56</xdr:row>
      <xdr:rowOff>19050</xdr:rowOff>
    </xdr:from>
    <xdr:to>
      <xdr:col>2</xdr:col>
      <xdr:colOff>200025</xdr:colOff>
      <xdr:row>56</xdr:row>
      <xdr:rowOff>19050</xdr:rowOff>
    </xdr:to>
    <xdr:sp>
      <xdr:nvSpPr>
        <xdr:cNvPr id="66" name="Line 209"/>
        <xdr:cNvSpPr>
          <a:spLocks/>
        </xdr:cNvSpPr>
      </xdr:nvSpPr>
      <xdr:spPr>
        <a:xfrm>
          <a:off x="1857375" y="11591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161925</xdr:rowOff>
    </xdr:from>
    <xdr:to>
      <xdr:col>4</xdr:col>
      <xdr:colOff>0</xdr:colOff>
      <xdr:row>64</xdr:row>
      <xdr:rowOff>19050</xdr:rowOff>
    </xdr:to>
    <xdr:sp>
      <xdr:nvSpPr>
        <xdr:cNvPr id="67" name="Line 211"/>
        <xdr:cNvSpPr>
          <a:spLocks/>
        </xdr:cNvSpPr>
      </xdr:nvSpPr>
      <xdr:spPr>
        <a:xfrm>
          <a:off x="2524125" y="129444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5</xdr:col>
      <xdr:colOff>28575</xdr:colOff>
      <xdr:row>64</xdr:row>
      <xdr:rowOff>0</xdr:rowOff>
    </xdr:to>
    <xdr:sp>
      <xdr:nvSpPr>
        <xdr:cNvPr id="68" name="Line 212"/>
        <xdr:cNvSpPr>
          <a:spLocks/>
        </xdr:cNvSpPr>
      </xdr:nvSpPr>
      <xdr:spPr>
        <a:xfrm>
          <a:off x="2962275" y="129540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161925</xdr:rowOff>
    </xdr:from>
    <xdr:to>
      <xdr:col>9</xdr:col>
      <xdr:colOff>0</xdr:colOff>
      <xdr:row>64</xdr:row>
      <xdr:rowOff>19050</xdr:rowOff>
    </xdr:to>
    <xdr:sp>
      <xdr:nvSpPr>
        <xdr:cNvPr id="69" name="Line 213"/>
        <xdr:cNvSpPr>
          <a:spLocks/>
        </xdr:cNvSpPr>
      </xdr:nvSpPr>
      <xdr:spPr>
        <a:xfrm>
          <a:off x="4286250" y="129444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63</xdr:row>
      <xdr:rowOff>9525</xdr:rowOff>
    </xdr:from>
    <xdr:to>
      <xdr:col>10</xdr:col>
      <xdr:colOff>28575</xdr:colOff>
      <xdr:row>64</xdr:row>
      <xdr:rowOff>0</xdr:rowOff>
    </xdr:to>
    <xdr:sp>
      <xdr:nvSpPr>
        <xdr:cNvPr id="70" name="Line 214"/>
        <xdr:cNvSpPr>
          <a:spLocks/>
        </xdr:cNvSpPr>
      </xdr:nvSpPr>
      <xdr:spPr>
        <a:xfrm>
          <a:off x="4743450" y="129540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62</xdr:row>
      <xdr:rowOff>19050</xdr:rowOff>
    </xdr:to>
    <xdr:sp>
      <xdr:nvSpPr>
        <xdr:cNvPr id="71" name="Line 215"/>
        <xdr:cNvSpPr>
          <a:spLocks/>
        </xdr:cNvSpPr>
      </xdr:nvSpPr>
      <xdr:spPr>
        <a:xfrm>
          <a:off x="2524125" y="125253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65</xdr:row>
      <xdr:rowOff>9525</xdr:rowOff>
    </xdr:from>
    <xdr:to>
      <xdr:col>5</xdr:col>
      <xdr:colOff>28575</xdr:colOff>
      <xdr:row>66</xdr:row>
      <xdr:rowOff>0</xdr:rowOff>
    </xdr:to>
    <xdr:sp>
      <xdr:nvSpPr>
        <xdr:cNvPr id="72" name="Line 217"/>
        <xdr:cNvSpPr>
          <a:spLocks/>
        </xdr:cNvSpPr>
      </xdr:nvSpPr>
      <xdr:spPr>
        <a:xfrm>
          <a:off x="2962275" y="134493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64</xdr:row>
      <xdr:rowOff>19050</xdr:rowOff>
    </xdr:to>
    <xdr:sp>
      <xdr:nvSpPr>
        <xdr:cNvPr id="73" name="Line 218"/>
        <xdr:cNvSpPr>
          <a:spLocks/>
        </xdr:cNvSpPr>
      </xdr:nvSpPr>
      <xdr:spPr>
        <a:xfrm>
          <a:off x="2524125" y="129444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65</xdr:row>
      <xdr:rowOff>9525</xdr:rowOff>
    </xdr:from>
    <xdr:to>
      <xdr:col>10</xdr:col>
      <xdr:colOff>28575</xdr:colOff>
      <xdr:row>66</xdr:row>
      <xdr:rowOff>0</xdr:rowOff>
    </xdr:to>
    <xdr:sp>
      <xdr:nvSpPr>
        <xdr:cNvPr id="74" name="Line 220"/>
        <xdr:cNvSpPr>
          <a:spLocks/>
        </xdr:cNvSpPr>
      </xdr:nvSpPr>
      <xdr:spPr>
        <a:xfrm>
          <a:off x="4743450" y="134493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66</xdr:row>
      <xdr:rowOff>19050</xdr:rowOff>
    </xdr:to>
    <xdr:sp>
      <xdr:nvSpPr>
        <xdr:cNvPr id="75" name="Line 221"/>
        <xdr:cNvSpPr>
          <a:spLocks/>
        </xdr:cNvSpPr>
      </xdr:nvSpPr>
      <xdr:spPr>
        <a:xfrm>
          <a:off x="4286250" y="134397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171450</xdr:rowOff>
    </xdr:from>
    <xdr:to>
      <xdr:col>4</xdr:col>
      <xdr:colOff>0</xdr:colOff>
      <xdr:row>68</xdr:row>
      <xdr:rowOff>19050</xdr:rowOff>
    </xdr:to>
    <xdr:sp>
      <xdr:nvSpPr>
        <xdr:cNvPr id="76" name="Line 222"/>
        <xdr:cNvSpPr>
          <a:spLocks/>
        </xdr:cNvSpPr>
      </xdr:nvSpPr>
      <xdr:spPr>
        <a:xfrm>
          <a:off x="2524125" y="1386840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9525</xdr:rowOff>
    </xdr:from>
    <xdr:to>
      <xdr:col>5</xdr:col>
      <xdr:colOff>28575</xdr:colOff>
      <xdr:row>68</xdr:row>
      <xdr:rowOff>0</xdr:rowOff>
    </xdr:to>
    <xdr:sp>
      <xdr:nvSpPr>
        <xdr:cNvPr id="77" name="Line 223"/>
        <xdr:cNvSpPr>
          <a:spLocks/>
        </xdr:cNvSpPr>
      </xdr:nvSpPr>
      <xdr:spPr>
        <a:xfrm>
          <a:off x="2962275" y="138969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66</xdr:row>
      <xdr:rowOff>19050</xdr:rowOff>
    </xdr:to>
    <xdr:sp>
      <xdr:nvSpPr>
        <xdr:cNvPr id="78" name="Line 224"/>
        <xdr:cNvSpPr>
          <a:spLocks/>
        </xdr:cNvSpPr>
      </xdr:nvSpPr>
      <xdr:spPr>
        <a:xfrm>
          <a:off x="2524125" y="134397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171450</xdr:rowOff>
    </xdr:from>
    <xdr:to>
      <xdr:col>9</xdr:col>
      <xdr:colOff>0</xdr:colOff>
      <xdr:row>68</xdr:row>
      <xdr:rowOff>19050</xdr:rowOff>
    </xdr:to>
    <xdr:sp>
      <xdr:nvSpPr>
        <xdr:cNvPr id="79" name="Line 225"/>
        <xdr:cNvSpPr>
          <a:spLocks/>
        </xdr:cNvSpPr>
      </xdr:nvSpPr>
      <xdr:spPr>
        <a:xfrm>
          <a:off x="4286250" y="1386840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67</xdr:row>
      <xdr:rowOff>9525</xdr:rowOff>
    </xdr:from>
    <xdr:to>
      <xdr:col>10</xdr:col>
      <xdr:colOff>28575</xdr:colOff>
      <xdr:row>68</xdr:row>
      <xdr:rowOff>0</xdr:rowOff>
    </xdr:to>
    <xdr:sp>
      <xdr:nvSpPr>
        <xdr:cNvPr id="80" name="Line 226"/>
        <xdr:cNvSpPr>
          <a:spLocks/>
        </xdr:cNvSpPr>
      </xdr:nvSpPr>
      <xdr:spPr>
        <a:xfrm>
          <a:off x="4743450" y="138969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66</xdr:row>
      <xdr:rowOff>19050</xdr:rowOff>
    </xdr:to>
    <xdr:sp>
      <xdr:nvSpPr>
        <xdr:cNvPr id="81" name="Line 227"/>
        <xdr:cNvSpPr>
          <a:spLocks/>
        </xdr:cNvSpPr>
      </xdr:nvSpPr>
      <xdr:spPr>
        <a:xfrm>
          <a:off x="4286250" y="134397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68</xdr:row>
      <xdr:rowOff>19050</xdr:rowOff>
    </xdr:to>
    <xdr:sp>
      <xdr:nvSpPr>
        <xdr:cNvPr id="82" name="Line 228"/>
        <xdr:cNvSpPr>
          <a:spLocks/>
        </xdr:cNvSpPr>
      </xdr:nvSpPr>
      <xdr:spPr>
        <a:xfrm>
          <a:off x="4286250" y="138874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19050</xdr:rowOff>
    </xdr:to>
    <xdr:sp>
      <xdr:nvSpPr>
        <xdr:cNvPr id="83" name="Line 229"/>
        <xdr:cNvSpPr>
          <a:spLocks/>
        </xdr:cNvSpPr>
      </xdr:nvSpPr>
      <xdr:spPr>
        <a:xfrm>
          <a:off x="2524125" y="14725650"/>
          <a:ext cx="0" cy="2476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71</xdr:row>
      <xdr:rowOff>9525</xdr:rowOff>
    </xdr:from>
    <xdr:to>
      <xdr:col>5</xdr:col>
      <xdr:colOff>28575</xdr:colOff>
      <xdr:row>72</xdr:row>
      <xdr:rowOff>0</xdr:rowOff>
    </xdr:to>
    <xdr:sp>
      <xdr:nvSpPr>
        <xdr:cNvPr id="84" name="Line 230"/>
        <xdr:cNvSpPr>
          <a:spLocks/>
        </xdr:cNvSpPr>
      </xdr:nvSpPr>
      <xdr:spPr>
        <a:xfrm>
          <a:off x="2962275" y="14735175"/>
          <a:ext cx="0" cy="2190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180975</xdr:rowOff>
    </xdr:from>
    <xdr:to>
      <xdr:col>10</xdr:col>
      <xdr:colOff>0</xdr:colOff>
      <xdr:row>72</xdr:row>
      <xdr:rowOff>19050</xdr:rowOff>
    </xdr:to>
    <xdr:sp>
      <xdr:nvSpPr>
        <xdr:cNvPr id="85" name="Line 231"/>
        <xdr:cNvSpPr>
          <a:spLocks/>
        </xdr:cNvSpPr>
      </xdr:nvSpPr>
      <xdr:spPr>
        <a:xfrm>
          <a:off x="4714875" y="14725650"/>
          <a:ext cx="0" cy="2476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71</xdr:row>
      <xdr:rowOff>9525</xdr:rowOff>
    </xdr:from>
    <xdr:to>
      <xdr:col>11</xdr:col>
      <xdr:colOff>28575</xdr:colOff>
      <xdr:row>72</xdr:row>
      <xdr:rowOff>0</xdr:rowOff>
    </xdr:to>
    <xdr:sp>
      <xdr:nvSpPr>
        <xdr:cNvPr id="86" name="Line 232"/>
        <xdr:cNvSpPr>
          <a:spLocks/>
        </xdr:cNvSpPr>
      </xdr:nvSpPr>
      <xdr:spPr>
        <a:xfrm>
          <a:off x="5105400" y="14735175"/>
          <a:ext cx="0" cy="2190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73</xdr:row>
      <xdr:rowOff>209550</xdr:rowOff>
    </xdr:from>
    <xdr:to>
      <xdr:col>18</xdr:col>
      <xdr:colOff>190500</xdr:colOff>
      <xdr:row>73</xdr:row>
      <xdr:rowOff>209550</xdr:rowOff>
    </xdr:to>
    <xdr:sp>
      <xdr:nvSpPr>
        <xdr:cNvPr id="87" name="Line 233"/>
        <xdr:cNvSpPr>
          <a:spLocks/>
        </xdr:cNvSpPr>
      </xdr:nvSpPr>
      <xdr:spPr>
        <a:xfrm>
          <a:off x="7686675" y="15354300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38100</xdr:rowOff>
    </xdr:from>
    <xdr:to>
      <xdr:col>19</xdr:col>
      <xdr:colOff>66675</xdr:colOff>
      <xdr:row>76</xdr:row>
      <xdr:rowOff>95250</xdr:rowOff>
    </xdr:to>
    <xdr:sp>
      <xdr:nvSpPr>
        <xdr:cNvPr id="88" name="AutoShape 234"/>
        <xdr:cNvSpPr>
          <a:spLocks/>
        </xdr:cNvSpPr>
      </xdr:nvSpPr>
      <xdr:spPr>
        <a:xfrm>
          <a:off x="8010525" y="15182850"/>
          <a:ext cx="66675" cy="75247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73</xdr:row>
      <xdr:rowOff>47625</xdr:rowOff>
    </xdr:from>
    <xdr:to>
      <xdr:col>20</xdr:col>
      <xdr:colOff>38100</xdr:colOff>
      <xdr:row>76</xdr:row>
      <xdr:rowOff>104775</xdr:rowOff>
    </xdr:to>
    <xdr:sp>
      <xdr:nvSpPr>
        <xdr:cNvPr id="89" name="AutoShape 235"/>
        <xdr:cNvSpPr>
          <a:spLocks/>
        </xdr:cNvSpPr>
      </xdr:nvSpPr>
      <xdr:spPr>
        <a:xfrm>
          <a:off x="8334375" y="15192375"/>
          <a:ext cx="47625" cy="75247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74</xdr:row>
      <xdr:rowOff>28575</xdr:rowOff>
    </xdr:from>
    <xdr:to>
      <xdr:col>2</xdr:col>
      <xdr:colOff>190500</xdr:colOff>
      <xdr:row>74</xdr:row>
      <xdr:rowOff>28575</xdr:rowOff>
    </xdr:to>
    <xdr:sp>
      <xdr:nvSpPr>
        <xdr:cNvPr id="90" name="Line 236"/>
        <xdr:cNvSpPr>
          <a:spLocks/>
        </xdr:cNvSpPr>
      </xdr:nvSpPr>
      <xdr:spPr>
        <a:xfrm>
          <a:off x="1809750" y="1538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72</xdr:row>
      <xdr:rowOff>114300</xdr:rowOff>
    </xdr:from>
    <xdr:to>
      <xdr:col>3</xdr:col>
      <xdr:colOff>85725</xdr:colOff>
      <xdr:row>76</xdr:row>
      <xdr:rowOff>57150</xdr:rowOff>
    </xdr:to>
    <xdr:sp>
      <xdr:nvSpPr>
        <xdr:cNvPr id="91" name="AutoShape 237"/>
        <xdr:cNvSpPr>
          <a:spLocks/>
        </xdr:cNvSpPr>
      </xdr:nvSpPr>
      <xdr:spPr>
        <a:xfrm>
          <a:off x="2181225" y="15068550"/>
          <a:ext cx="114300" cy="82867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95250</xdr:rowOff>
    </xdr:from>
    <xdr:to>
      <xdr:col>4</xdr:col>
      <xdr:colOff>38100</xdr:colOff>
      <xdr:row>76</xdr:row>
      <xdr:rowOff>57150</xdr:rowOff>
    </xdr:to>
    <xdr:sp>
      <xdr:nvSpPr>
        <xdr:cNvPr id="92" name="AutoShape 238"/>
        <xdr:cNvSpPr>
          <a:spLocks/>
        </xdr:cNvSpPr>
      </xdr:nvSpPr>
      <xdr:spPr>
        <a:xfrm>
          <a:off x="2524125" y="15049500"/>
          <a:ext cx="38100" cy="8477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72</xdr:row>
      <xdr:rowOff>123825</xdr:rowOff>
    </xdr:from>
    <xdr:to>
      <xdr:col>5</xdr:col>
      <xdr:colOff>85725</xdr:colOff>
      <xdr:row>76</xdr:row>
      <xdr:rowOff>123825</xdr:rowOff>
    </xdr:to>
    <xdr:sp>
      <xdr:nvSpPr>
        <xdr:cNvPr id="93" name="AutoShape 239"/>
        <xdr:cNvSpPr>
          <a:spLocks/>
        </xdr:cNvSpPr>
      </xdr:nvSpPr>
      <xdr:spPr>
        <a:xfrm>
          <a:off x="2867025" y="15078075"/>
          <a:ext cx="152400" cy="8858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72</xdr:row>
      <xdr:rowOff>142875</xdr:rowOff>
    </xdr:from>
    <xdr:to>
      <xdr:col>6</xdr:col>
      <xdr:colOff>66675</xdr:colOff>
      <xdr:row>76</xdr:row>
      <xdr:rowOff>114300</xdr:rowOff>
    </xdr:to>
    <xdr:sp>
      <xdr:nvSpPr>
        <xdr:cNvPr id="94" name="AutoShape 240"/>
        <xdr:cNvSpPr>
          <a:spLocks/>
        </xdr:cNvSpPr>
      </xdr:nvSpPr>
      <xdr:spPr>
        <a:xfrm>
          <a:off x="3286125" y="15097125"/>
          <a:ext cx="95250" cy="8572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74</xdr:row>
      <xdr:rowOff>28575</xdr:rowOff>
    </xdr:from>
    <xdr:to>
      <xdr:col>8</xdr:col>
      <xdr:colOff>190500</xdr:colOff>
      <xdr:row>74</xdr:row>
      <xdr:rowOff>28575</xdr:rowOff>
    </xdr:to>
    <xdr:sp>
      <xdr:nvSpPr>
        <xdr:cNvPr id="95" name="Line 241"/>
        <xdr:cNvSpPr>
          <a:spLocks/>
        </xdr:cNvSpPr>
      </xdr:nvSpPr>
      <xdr:spPr>
        <a:xfrm>
          <a:off x="3943350" y="15382875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72</xdr:row>
      <xdr:rowOff>152400</xdr:rowOff>
    </xdr:from>
    <xdr:to>
      <xdr:col>9</xdr:col>
      <xdr:colOff>85725</xdr:colOff>
      <xdr:row>76</xdr:row>
      <xdr:rowOff>95250</xdr:rowOff>
    </xdr:to>
    <xdr:sp>
      <xdr:nvSpPr>
        <xdr:cNvPr id="96" name="AutoShape 242"/>
        <xdr:cNvSpPr>
          <a:spLocks/>
        </xdr:cNvSpPr>
      </xdr:nvSpPr>
      <xdr:spPr>
        <a:xfrm>
          <a:off x="4286250" y="15106650"/>
          <a:ext cx="85725" cy="82867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133350</xdr:rowOff>
    </xdr:from>
    <xdr:to>
      <xdr:col>10</xdr:col>
      <xdr:colOff>38100</xdr:colOff>
      <xdr:row>76</xdr:row>
      <xdr:rowOff>104775</xdr:rowOff>
    </xdr:to>
    <xdr:sp>
      <xdr:nvSpPr>
        <xdr:cNvPr id="97" name="AutoShape 243"/>
        <xdr:cNvSpPr>
          <a:spLocks/>
        </xdr:cNvSpPr>
      </xdr:nvSpPr>
      <xdr:spPr>
        <a:xfrm>
          <a:off x="4714875" y="15087600"/>
          <a:ext cx="38100" cy="85725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72</xdr:row>
      <xdr:rowOff>123825</xdr:rowOff>
    </xdr:from>
    <xdr:to>
      <xdr:col>11</xdr:col>
      <xdr:colOff>161925</xdr:colOff>
      <xdr:row>76</xdr:row>
      <xdr:rowOff>123825</xdr:rowOff>
    </xdr:to>
    <xdr:sp>
      <xdr:nvSpPr>
        <xdr:cNvPr id="98" name="AutoShape 244"/>
        <xdr:cNvSpPr>
          <a:spLocks/>
        </xdr:cNvSpPr>
      </xdr:nvSpPr>
      <xdr:spPr>
        <a:xfrm>
          <a:off x="5133975" y="15078075"/>
          <a:ext cx="104775" cy="88582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72</xdr:row>
      <xdr:rowOff>142875</xdr:rowOff>
    </xdr:from>
    <xdr:to>
      <xdr:col>12</xdr:col>
      <xdr:colOff>66675</xdr:colOff>
      <xdr:row>76</xdr:row>
      <xdr:rowOff>114300</xdr:rowOff>
    </xdr:to>
    <xdr:sp>
      <xdr:nvSpPr>
        <xdr:cNvPr id="99" name="AutoShape 245"/>
        <xdr:cNvSpPr>
          <a:spLocks/>
        </xdr:cNvSpPr>
      </xdr:nvSpPr>
      <xdr:spPr>
        <a:xfrm>
          <a:off x="5429250" y="15097125"/>
          <a:ext cx="133350" cy="85725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73</xdr:row>
      <xdr:rowOff>209550</xdr:rowOff>
    </xdr:from>
    <xdr:to>
      <xdr:col>13</xdr:col>
      <xdr:colOff>190500</xdr:colOff>
      <xdr:row>73</xdr:row>
      <xdr:rowOff>209550</xdr:rowOff>
    </xdr:to>
    <xdr:sp>
      <xdr:nvSpPr>
        <xdr:cNvPr id="100" name="Line 246"/>
        <xdr:cNvSpPr>
          <a:spLocks/>
        </xdr:cNvSpPr>
      </xdr:nvSpPr>
      <xdr:spPr>
        <a:xfrm>
          <a:off x="5857875" y="15354300"/>
          <a:ext cx="1714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73</xdr:row>
      <xdr:rowOff>38100</xdr:rowOff>
    </xdr:from>
    <xdr:to>
      <xdr:col>14</xdr:col>
      <xdr:colOff>66675</xdr:colOff>
      <xdr:row>76</xdr:row>
      <xdr:rowOff>95250</xdr:rowOff>
    </xdr:to>
    <xdr:sp>
      <xdr:nvSpPr>
        <xdr:cNvPr id="101" name="AutoShape 247"/>
        <xdr:cNvSpPr>
          <a:spLocks/>
        </xdr:cNvSpPr>
      </xdr:nvSpPr>
      <xdr:spPr>
        <a:xfrm>
          <a:off x="6191250" y="15182850"/>
          <a:ext cx="66675" cy="75247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73</xdr:row>
      <xdr:rowOff>47625</xdr:rowOff>
    </xdr:from>
    <xdr:to>
      <xdr:col>15</xdr:col>
      <xdr:colOff>38100</xdr:colOff>
      <xdr:row>76</xdr:row>
      <xdr:rowOff>104775</xdr:rowOff>
    </xdr:to>
    <xdr:sp>
      <xdr:nvSpPr>
        <xdr:cNvPr id="102" name="AutoShape 248"/>
        <xdr:cNvSpPr>
          <a:spLocks/>
        </xdr:cNvSpPr>
      </xdr:nvSpPr>
      <xdr:spPr>
        <a:xfrm>
          <a:off x="6515100" y="15192375"/>
          <a:ext cx="76200" cy="75247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81</xdr:row>
      <xdr:rowOff>200025</xdr:rowOff>
    </xdr:from>
    <xdr:to>
      <xdr:col>4</xdr:col>
      <xdr:colOff>104775</xdr:colOff>
      <xdr:row>81</xdr:row>
      <xdr:rowOff>200025</xdr:rowOff>
    </xdr:to>
    <xdr:sp>
      <xdr:nvSpPr>
        <xdr:cNvPr id="103" name="Line 249"/>
        <xdr:cNvSpPr>
          <a:spLocks/>
        </xdr:cNvSpPr>
      </xdr:nvSpPr>
      <xdr:spPr>
        <a:xfrm>
          <a:off x="2552700" y="17011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81</xdr:row>
      <xdr:rowOff>209550</xdr:rowOff>
    </xdr:from>
    <xdr:to>
      <xdr:col>4</xdr:col>
      <xdr:colOff>361950</xdr:colOff>
      <xdr:row>81</xdr:row>
      <xdr:rowOff>209550</xdr:rowOff>
    </xdr:to>
    <xdr:sp>
      <xdr:nvSpPr>
        <xdr:cNvPr id="104" name="Line 250"/>
        <xdr:cNvSpPr>
          <a:spLocks/>
        </xdr:cNvSpPr>
      </xdr:nvSpPr>
      <xdr:spPr>
        <a:xfrm>
          <a:off x="2800350" y="17021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28575</xdr:rowOff>
    </xdr:from>
    <xdr:to>
      <xdr:col>2</xdr:col>
      <xdr:colOff>190500</xdr:colOff>
      <xdr:row>95</xdr:row>
      <xdr:rowOff>28575</xdr:rowOff>
    </xdr:to>
    <xdr:sp>
      <xdr:nvSpPr>
        <xdr:cNvPr id="105" name="Line 251"/>
        <xdr:cNvSpPr>
          <a:spLocks/>
        </xdr:cNvSpPr>
      </xdr:nvSpPr>
      <xdr:spPr>
        <a:xfrm>
          <a:off x="1809750" y="19507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93</xdr:row>
      <xdr:rowOff>152400</xdr:rowOff>
    </xdr:from>
    <xdr:to>
      <xdr:col>3</xdr:col>
      <xdr:colOff>85725</xdr:colOff>
      <xdr:row>97</xdr:row>
      <xdr:rowOff>95250</xdr:rowOff>
    </xdr:to>
    <xdr:sp>
      <xdr:nvSpPr>
        <xdr:cNvPr id="106" name="AutoShape 252"/>
        <xdr:cNvSpPr>
          <a:spLocks/>
        </xdr:cNvSpPr>
      </xdr:nvSpPr>
      <xdr:spPr>
        <a:xfrm>
          <a:off x="2181225" y="19211925"/>
          <a:ext cx="114300" cy="8477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93</xdr:row>
      <xdr:rowOff>133350</xdr:rowOff>
    </xdr:from>
    <xdr:to>
      <xdr:col>4</xdr:col>
      <xdr:colOff>38100</xdr:colOff>
      <xdr:row>97</xdr:row>
      <xdr:rowOff>104775</xdr:rowOff>
    </xdr:to>
    <xdr:sp>
      <xdr:nvSpPr>
        <xdr:cNvPr id="107" name="AutoShape 253"/>
        <xdr:cNvSpPr>
          <a:spLocks/>
        </xdr:cNvSpPr>
      </xdr:nvSpPr>
      <xdr:spPr>
        <a:xfrm>
          <a:off x="2524125" y="19192875"/>
          <a:ext cx="38100" cy="8763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93</xdr:row>
      <xdr:rowOff>161925</xdr:rowOff>
    </xdr:from>
    <xdr:to>
      <xdr:col>5</xdr:col>
      <xdr:colOff>57150</xdr:colOff>
      <xdr:row>97</xdr:row>
      <xdr:rowOff>104775</xdr:rowOff>
    </xdr:to>
    <xdr:sp>
      <xdr:nvSpPr>
        <xdr:cNvPr id="108" name="AutoShape 254"/>
        <xdr:cNvSpPr>
          <a:spLocks/>
        </xdr:cNvSpPr>
      </xdr:nvSpPr>
      <xdr:spPr>
        <a:xfrm>
          <a:off x="2895600" y="19221450"/>
          <a:ext cx="95250" cy="8477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93</xdr:row>
      <xdr:rowOff>142875</xdr:rowOff>
    </xdr:from>
    <xdr:to>
      <xdr:col>6</xdr:col>
      <xdr:colOff>66675</xdr:colOff>
      <xdr:row>97</xdr:row>
      <xdr:rowOff>114300</xdr:rowOff>
    </xdr:to>
    <xdr:sp>
      <xdr:nvSpPr>
        <xdr:cNvPr id="109" name="AutoShape 255"/>
        <xdr:cNvSpPr>
          <a:spLocks/>
        </xdr:cNvSpPr>
      </xdr:nvSpPr>
      <xdr:spPr>
        <a:xfrm>
          <a:off x="3286125" y="19202400"/>
          <a:ext cx="95250" cy="8763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95</xdr:row>
      <xdr:rowOff>28575</xdr:rowOff>
    </xdr:from>
    <xdr:to>
      <xdr:col>9</xdr:col>
      <xdr:colOff>190500</xdr:colOff>
      <xdr:row>95</xdr:row>
      <xdr:rowOff>28575</xdr:rowOff>
    </xdr:to>
    <xdr:sp>
      <xdr:nvSpPr>
        <xdr:cNvPr id="110" name="Line 261"/>
        <xdr:cNvSpPr>
          <a:spLocks/>
        </xdr:cNvSpPr>
      </xdr:nvSpPr>
      <xdr:spPr>
        <a:xfrm>
          <a:off x="4305300" y="19507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93</xdr:row>
      <xdr:rowOff>152400</xdr:rowOff>
    </xdr:from>
    <xdr:to>
      <xdr:col>10</xdr:col>
      <xdr:colOff>85725</xdr:colOff>
      <xdr:row>97</xdr:row>
      <xdr:rowOff>95250</xdr:rowOff>
    </xdr:to>
    <xdr:sp>
      <xdr:nvSpPr>
        <xdr:cNvPr id="111" name="AutoShape 262"/>
        <xdr:cNvSpPr>
          <a:spLocks/>
        </xdr:cNvSpPr>
      </xdr:nvSpPr>
      <xdr:spPr>
        <a:xfrm>
          <a:off x="4676775" y="19211925"/>
          <a:ext cx="123825" cy="8477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93</xdr:row>
      <xdr:rowOff>133350</xdr:rowOff>
    </xdr:from>
    <xdr:to>
      <xdr:col>11</xdr:col>
      <xdr:colOff>38100</xdr:colOff>
      <xdr:row>97</xdr:row>
      <xdr:rowOff>104775</xdr:rowOff>
    </xdr:to>
    <xdr:sp>
      <xdr:nvSpPr>
        <xdr:cNvPr id="112" name="AutoShape 263"/>
        <xdr:cNvSpPr>
          <a:spLocks/>
        </xdr:cNvSpPr>
      </xdr:nvSpPr>
      <xdr:spPr>
        <a:xfrm>
          <a:off x="5038725" y="19192875"/>
          <a:ext cx="76200" cy="8763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93</xdr:row>
      <xdr:rowOff>161925</xdr:rowOff>
    </xdr:from>
    <xdr:to>
      <xdr:col>12</xdr:col>
      <xdr:colOff>57150</xdr:colOff>
      <xdr:row>97</xdr:row>
      <xdr:rowOff>104775</xdr:rowOff>
    </xdr:to>
    <xdr:sp>
      <xdr:nvSpPr>
        <xdr:cNvPr id="113" name="AutoShape 264"/>
        <xdr:cNvSpPr>
          <a:spLocks/>
        </xdr:cNvSpPr>
      </xdr:nvSpPr>
      <xdr:spPr>
        <a:xfrm>
          <a:off x="5448300" y="19221450"/>
          <a:ext cx="104775" cy="8477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93</xdr:row>
      <xdr:rowOff>142875</xdr:rowOff>
    </xdr:from>
    <xdr:to>
      <xdr:col>13</xdr:col>
      <xdr:colOff>66675</xdr:colOff>
      <xdr:row>97</xdr:row>
      <xdr:rowOff>114300</xdr:rowOff>
    </xdr:to>
    <xdr:sp>
      <xdr:nvSpPr>
        <xdr:cNvPr id="114" name="AutoShape 265"/>
        <xdr:cNvSpPr>
          <a:spLocks/>
        </xdr:cNvSpPr>
      </xdr:nvSpPr>
      <xdr:spPr>
        <a:xfrm>
          <a:off x="5838825" y="19202400"/>
          <a:ext cx="66675" cy="8763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94</xdr:row>
      <xdr:rowOff>19050</xdr:rowOff>
    </xdr:from>
    <xdr:to>
      <xdr:col>20</xdr:col>
      <xdr:colOff>9525</xdr:colOff>
      <xdr:row>105</xdr:row>
      <xdr:rowOff>142875</xdr:rowOff>
    </xdr:to>
    <xdr:sp>
      <xdr:nvSpPr>
        <xdr:cNvPr id="115" name="Line 271"/>
        <xdr:cNvSpPr>
          <a:spLocks/>
        </xdr:cNvSpPr>
      </xdr:nvSpPr>
      <xdr:spPr>
        <a:xfrm>
          <a:off x="8343900" y="19240500"/>
          <a:ext cx="9525" cy="25241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94</xdr:row>
      <xdr:rowOff>28575</xdr:rowOff>
    </xdr:from>
    <xdr:to>
      <xdr:col>19</xdr:col>
      <xdr:colOff>66675</xdr:colOff>
      <xdr:row>106</xdr:row>
      <xdr:rowOff>9525</xdr:rowOff>
    </xdr:to>
    <xdr:sp>
      <xdr:nvSpPr>
        <xdr:cNvPr id="116" name="Line 272"/>
        <xdr:cNvSpPr>
          <a:spLocks/>
        </xdr:cNvSpPr>
      </xdr:nvSpPr>
      <xdr:spPr>
        <a:xfrm>
          <a:off x="8067675" y="19250025"/>
          <a:ext cx="9525" cy="26098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97</xdr:row>
      <xdr:rowOff>0</xdr:rowOff>
    </xdr:from>
    <xdr:to>
      <xdr:col>21</xdr:col>
      <xdr:colOff>323850</xdr:colOff>
      <xdr:row>97</xdr:row>
      <xdr:rowOff>9525</xdr:rowOff>
    </xdr:to>
    <xdr:sp>
      <xdr:nvSpPr>
        <xdr:cNvPr id="117" name="Line 273"/>
        <xdr:cNvSpPr>
          <a:spLocks/>
        </xdr:cNvSpPr>
      </xdr:nvSpPr>
      <xdr:spPr>
        <a:xfrm>
          <a:off x="7219950" y="19964400"/>
          <a:ext cx="1866900" cy="95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100</xdr:row>
      <xdr:rowOff>9525</xdr:rowOff>
    </xdr:from>
    <xdr:to>
      <xdr:col>22</xdr:col>
      <xdr:colOff>0</xdr:colOff>
      <xdr:row>100</xdr:row>
      <xdr:rowOff>9525</xdr:rowOff>
    </xdr:to>
    <xdr:sp>
      <xdr:nvSpPr>
        <xdr:cNvPr id="118" name="Line 274"/>
        <xdr:cNvSpPr>
          <a:spLocks/>
        </xdr:cNvSpPr>
      </xdr:nvSpPr>
      <xdr:spPr>
        <a:xfrm>
          <a:off x="7267575" y="20650200"/>
          <a:ext cx="186690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103</xdr:row>
      <xdr:rowOff>0</xdr:rowOff>
    </xdr:from>
    <xdr:to>
      <xdr:col>22</xdr:col>
      <xdr:colOff>9525</xdr:colOff>
      <xdr:row>103</xdr:row>
      <xdr:rowOff>0</xdr:rowOff>
    </xdr:to>
    <xdr:sp>
      <xdr:nvSpPr>
        <xdr:cNvPr id="119" name="Line 275"/>
        <xdr:cNvSpPr>
          <a:spLocks/>
        </xdr:cNvSpPr>
      </xdr:nvSpPr>
      <xdr:spPr>
        <a:xfrm>
          <a:off x="7277100" y="21231225"/>
          <a:ext cx="186690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94</xdr:row>
      <xdr:rowOff>0</xdr:rowOff>
    </xdr:from>
    <xdr:to>
      <xdr:col>20</xdr:col>
      <xdr:colOff>419100</xdr:colOff>
      <xdr:row>105</xdr:row>
      <xdr:rowOff>152400</xdr:rowOff>
    </xdr:to>
    <xdr:sp>
      <xdr:nvSpPr>
        <xdr:cNvPr id="120" name="Line 276"/>
        <xdr:cNvSpPr>
          <a:spLocks/>
        </xdr:cNvSpPr>
      </xdr:nvSpPr>
      <xdr:spPr>
        <a:xfrm>
          <a:off x="8763000" y="19221450"/>
          <a:ext cx="0" cy="25527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105</xdr:row>
      <xdr:rowOff>219075</xdr:rowOff>
    </xdr:from>
    <xdr:to>
      <xdr:col>22</xdr:col>
      <xdr:colOff>9525</xdr:colOff>
      <xdr:row>106</xdr:row>
      <xdr:rowOff>0</xdr:rowOff>
    </xdr:to>
    <xdr:sp>
      <xdr:nvSpPr>
        <xdr:cNvPr id="121" name="Line 277"/>
        <xdr:cNvSpPr>
          <a:spLocks/>
        </xdr:cNvSpPr>
      </xdr:nvSpPr>
      <xdr:spPr>
        <a:xfrm flipV="1">
          <a:off x="7286625" y="21840825"/>
          <a:ext cx="1857375" cy="95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111</xdr:row>
      <xdr:rowOff>19050</xdr:rowOff>
    </xdr:from>
    <xdr:to>
      <xdr:col>20</xdr:col>
      <xdr:colOff>9525</xdr:colOff>
      <xdr:row>122</xdr:row>
      <xdr:rowOff>142875</xdr:rowOff>
    </xdr:to>
    <xdr:sp>
      <xdr:nvSpPr>
        <xdr:cNvPr id="122" name="Line 278"/>
        <xdr:cNvSpPr>
          <a:spLocks/>
        </xdr:cNvSpPr>
      </xdr:nvSpPr>
      <xdr:spPr>
        <a:xfrm>
          <a:off x="8343900" y="22860000"/>
          <a:ext cx="9525" cy="22669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111</xdr:row>
      <xdr:rowOff>28575</xdr:rowOff>
    </xdr:from>
    <xdr:to>
      <xdr:col>19</xdr:col>
      <xdr:colOff>66675</xdr:colOff>
      <xdr:row>123</xdr:row>
      <xdr:rowOff>9525</xdr:rowOff>
    </xdr:to>
    <xdr:sp>
      <xdr:nvSpPr>
        <xdr:cNvPr id="123" name="Line 279"/>
        <xdr:cNvSpPr>
          <a:spLocks/>
        </xdr:cNvSpPr>
      </xdr:nvSpPr>
      <xdr:spPr>
        <a:xfrm>
          <a:off x="8067675" y="22869525"/>
          <a:ext cx="9525" cy="22860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114</xdr:row>
      <xdr:rowOff>0</xdr:rowOff>
    </xdr:from>
    <xdr:to>
      <xdr:col>21</xdr:col>
      <xdr:colOff>323850</xdr:colOff>
      <xdr:row>114</xdr:row>
      <xdr:rowOff>9525</xdr:rowOff>
    </xdr:to>
    <xdr:sp>
      <xdr:nvSpPr>
        <xdr:cNvPr id="124" name="Line 280"/>
        <xdr:cNvSpPr>
          <a:spLocks/>
        </xdr:cNvSpPr>
      </xdr:nvSpPr>
      <xdr:spPr>
        <a:xfrm>
          <a:off x="7219950" y="23326725"/>
          <a:ext cx="1866900" cy="95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117</xdr:row>
      <xdr:rowOff>9525</xdr:rowOff>
    </xdr:from>
    <xdr:to>
      <xdr:col>22</xdr:col>
      <xdr:colOff>0</xdr:colOff>
      <xdr:row>117</xdr:row>
      <xdr:rowOff>9525</xdr:rowOff>
    </xdr:to>
    <xdr:sp>
      <xdr:nvSpPr>
        <xdr:cNvPr id="125" name="Line 281"/>
        <xdr:cNvSpPr>
          <a:spLocks/>
        </xdr:cNvSpPr>
      </xdr:nvSpPr>
      <xdr:spPr>
        <a:xfrm>
          <a:off x="7267575" y="24050625"/>
          <a:ext cx="186690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120</xdr:row>
      <xdr:rowOff>0</xdr:rowOff>
    </xdr:from>
    <xdr:to>
      <xdr:col>22</xdr:col>
      <xdr:colOff>9525</xdr:colOff>
      <xdr:row>120</xdr:row>
      <xdr:rowOff>0</xdr:rowOff>
    </xdr:to>
    <xdr:sp>
      <xdr:nvSpPr>
        <xdr:cNvPr id="126" name="Line 282"/>
        <xdr:cNvSpPr>
          <a:spLocks/>
        </xdr:cNvSpPr>
      </xdr:nvSpPr>
      <xdr:spPr>
        <a:xfrm>
          <a:off x="7277100" y="24593550"/>
          <a:ext cx="186690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111</xdr:row>
      <xdr:rowOff>0</xdr:rowOff>
    </xdr:from>
    <xdr:to>
      <xdr:col>20</xdr:col>
      <xdr:colOff>419100</xdr:colOff>
      <xdr:row>122</xdr:row>
      <xdr:rowOff>152400</xdr:rowOff>
    </xdr:to>
    <xdr:sp>
      <xdr:nvSpPr>
        <xdr:cNvPr id="127" name="Line 283"/>
        <xdr:cNvSpPr>
          <a:spLocks/>
        </xdr:cNvSpPr>
      </xdr:nvSpPr>
      <xdr:spPr>
        <a:xfrm>
          <a:off x="8763000" y="22840950"/>
          <a:ext cx="0" cy="2295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122</xdr:row>
      <xdr:rowOff>161925</xdr:rowOff>
    </xdr:from>
    <xdr:to>
      <xdr:col>22</xdr:col>
      <xdr:colOff>9525</xdr:colOff>
      <xdr:row>123</xdr:row>
      <xdr:rowOff>0</xdr:rowOff>
    </xdr:to>
    <xdr:sp>
      <xdr:nvSpPr>
        <xdr:cNvPr id="128" name="Line 284"/>
        <xdr:cNvSpPr>
          <a:spLocks/>
        </xdr:cNvSpPr>
      </xdr:nvSpPr>
      <xdr:spPr>
        <a:xfrm flipV="1">
          <a:off x="7286625" y="25146000"/>
          <a:ext cx="185737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113</xdr:row>
      <xdr:rowOff>161925</xdr:rowOff>
    </xdr:from>
    <xdr:to>
      <xdr:col>11</xdr:col>
      <xdr:colOff>57150</xdr:colOff>
      <xdr:row>117</xdr:row>
      <xdr:rowOff>104775</xdr:rowOff>
    </xdr:to>
    <xdr:sp>
      <xdr:nvSpPr>
        <xdr:cNvPr id="129" name="AutoShape 285"/>
        <xdr:cNvSpPr>
          <a:spLocks/>
        </xdr:cNvSpPr>
      </xdr:nvSpPr>
      <xdr:spPr>
        <a:xfrm>
          <a:off x="5076825" y="23326725"/>
          <a:ext cx="57150" cy="81915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113</xdr:row>
      <xdr:rowOff>142875</xdr:rowOff>
    </xdr:from>
    <xdr:to>
      <xdr:col>12</xdr:col>
      <xdr:colOff>66675</xdr:colOff>
      <xdr:row>117</xdr:row>
      <xdr:rowOff>114300</xdr:rowOff>
    </xdr:to>
    <xdr:sp>
      <xdr:nvSpPr>
        <xdr:cNvPr id="130" name="AutoShape 286"/>
        <xdr:cNvSpPr>
          <a:spLocks/>
        </xdr:cNvSpPr>
      </xdr:nvSpPr>
      <xdr:spPr>
        <a:xfrm>
          <a:off x="5429250" y="23307675"/>
          <a:ext cx="133350" cy="8477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113</xdr:row>
      <xdr:rowOff>95250</xdr:rowOff>
    </xdr:from>
    <xdr:to>
      <xdr:col>14</xdr:col>
      <xdr:colOff>85725</xdr:colOff>
      <xdr:row>117</xdr:row>
      <xdr:rowOff>38100</xdr:rowOff>
    </xdr:to>
    <xdr:sp>
      <xdr:nvSpPr>
        <xdr:cNvPr id="131" name="AutoShape 293"/>
        <xdr:cNvSpPr>
          <a:spLocks/>
        </xdr:cNvSpPr>
      </xdr:nvSpPr>
      <xdr:spPr>
        <a:xfrm>
          <a:off x="6191250" y="23260050"/>
          <a:ext cx="85725" cy="81915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113</xdr:row>
      <xdr:rowOff>76200</xdr:rowOff>
    </xdr:from>
    <xdr:to>
      <xdr:col>15</xdr:col>
      <xdr:colOff>66675</xdr:colOff>
      <xdr:row>117</xdr:row>
      <xdr:rowOff>47625</xdr:rowOff>
    </xdr:to>
    <xdr:sp>
      <xdr:nvSpPr>
        <xdr:cNvPr id="132" name="AutoShape 294"/>
        <xdr:cNvSpPr>
          <a:spLocks/>
        </xdr:cNvSpPr>
      </xdr:nvSpPr>
      <xdr:spPr>
        <a:xfrm>
          <a:off x="6543675" y="23241000"/>
          <a:ext cx="76200" cy="8477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I290"/>
  <sheetViews>
    <sheetView tabSelected="1" zoomScalePageLayoutView="0" workbookViewId="0" topLeftCell="A82">
      <selection activeCell="K106" sqref="K106"/>
    </sheetView>
  </sheetViews>
  <sheetFormatPr defaultColWidth="11.421875" defaultRowHeight="12.75"/>
  <cols>
    <col min="1" max="1" width="13.8515625" style="0" customWidth="1"/>
    <col min="2" max="2" width="13.00390625" style="0" customWidth="1"/>
    <col min="3" max="3" width="6.28125" style="0" customWidth="1"/>
    <col min="4" max="4" width="4.7109375" style="0" customWidth="1"/>
    <col min="5" max="5" width="6.140625" style="0" customWidth="1"/>
    <col min="6" max="6" width="5.7109375" style="0" customWidth="1"/>
    <col min="7" max="7" width="4.00390625" style="0" customWidth="1"/>
    <col min="8" max="8" width="5.140625" style="20" customWidth="1"/>
    <col min="9" max="9" width="5.421875" style="0" customWidth="1"/>
    <col min="10" max="10" width="6.421875" style="0" customWidth="1"/>
    <col min="11" max="11" width="5.421875" style="0" customWidth="1"/>
    <col min="12" max="12" width="6.28125" style="0" customWidth="1"/>
    <col min="13" max="13" width="5.140625" style="0" customWidth="1"/>
    <col min="14" max="14" width="5.28125" style="0" customWidth="1"/>
    <col min="15" max="15" width="5.421875" style="0" customWidth="1"/>
    <col min="16" max="16" width="4.8515625" style="0" customWidth="1"/>
    <col min="17" max="17" width="5.8515625" style="0" customWidth="1"/>
    <col min="18" max="18" width="6.00390625" style="0" customWidth="1"/>
    <col min="19" max="19" width="5.140625" style="0" customWidth="1"/>
    <col min="20" max="20" width="5.00390625" style="0" customWidth="1"/>
    <col min="21" max="21" width="6.28125" style="0" customWidth="1"/>
    <col min="22" max="22" width="5.57421875" style="0" customWidth="1"/>
    <col min="23" max="23" width="5.7109375" style="0" customWidth="1"/>
    <col min="24" max="24" width="5.28125" style="0" customWidth="1"/>
    <col min="25" max="25" width="4.7109375" style="0" customWidth="1"/>
    <col min="26" max="26" width="5.421875" style="0" customWidth="1"/>
    <col min="27" max="27" width="5.7109375" style="0" customWidth="1"/>
    <col min="28" max="28" width="5.140625" style="0" customWidth="1"/>
    <col min="29" max="29" width="6.140625" style="0" customWidth="1"/>
    <col min="30" max="30" width="6.57421875" style="0" customWidth="1"/>
    <col min="31" max="31" width="6.8515625" style="0" customWidth="1"/>
    <col min="32" max="32" width="4.7109375" style="0" customWidth="1"/>
    <col min="33" max="33" width="6.421875" style="0" customWidth="1"/>
    <col min="34" max="34" width="4.8515625" style="0" customWidth="1"/>
    <col min="35" max="35" width="6.28125" style="0" customWidth="1"/>
    <col min="36" max="36" width="6.00390625" style="0" customWidth="1"/>
    <col min="37" max="37" width="4.8515625" style="0" customWidth="1"/>
    <col min="38" max="38" width="6.28125" style="0" customWidth="1"/>
    <col min="39" max="39" width="5.57421875" style="0" customWidth="1"/>
    <col min="40" max="40" width="4.57421875" style="0" customWidth="1"/>
    <col min="41" max="41" width="2.57421875" style="0" customWidth="1"/>
    <col min="42" max="42" width="7.8515625" style="0" customWidth="1"/>
    <col min="43" max="43" width="5.8515625" style="0" customWidth="1"/>
    <col min="44" max="44" width="5.421875" style="0" customWidth="1"/>
    <col min="45" max="46" width="4.57421875" style="0" customWidth="1"/>
    <col min="47" max="47" width="5.7109375" style="0" customWidth="1"/>
  </cols>
  <sheetData>
    <row r="1" spans="1:36" ht="26.25" customHeight="1">
      <c r="A1" s="46"/>
      <c r="B1" s="4" t="s">
        <v>28</v>
      </c>
      <c r="C1" s="1"/>
      <c r="D1" s="1"/>
      <c r="E1" s="1"/>
      <c r="F1" s="1"/>
      <c r="G1" s="36"/>
      <c r="H1" s="35"/>
      <c r="I1" s="36"/>
      <c r="J1" s="36"/>
      <c r="K1" s="1" t="s">
        <v>1</v>
      </c>
      <c r="L1" s="1"/>
      <c r="M1" s="1"/>
      <c r="N1" s="1"/>
      <c r="O1" s="1"/>
      <c r="P1" s="1"/>
      <c r="Q1" s="1"/>
      <c r="R1" s="8"/>
      <c r="S1" s="8"/>
      <c r="T1" s="8"/>
      <c r="U1" s="8"/>
      <c r="V1" s="26" t="s">
        <v>19</v>
      </c>
      <c r="W1" s="26">
        <f>VLOOKUP($B$3,$AA$2:$AI$42,2)</f>
        <v>-2</v>
      </c>
      <c r="X1" s="9"/>
      <c r="Y1" s="26"/>
      <c r="Z1" s="26"/>
      <c r="AA1" s="26"/>
      <c r="AB1" s="26" t="s">
        <v>19</v>
      </c>
      <c r="AC1" s="26" t="s">
        <v>20</v>
      </c>
      <c r="AD1" s="26" t="s">
        <v>21</v>
      </c>
      <c r="AE1" s="26" t="s">
        <v>22</v>
      </c>
      <c r="AF1" s="26" t="s">
        <v>23</v>
      </c>
      <c r="AG1" s="26" t="s">
        <v>24</v>
      </c>
      <c r="AH1" s="26" t="s">
        <v>25</v>
      </c>
      <c r="AI1" s="26" t="s">
        <v>26</v>
      </c>
      <c r="AJ1" s="18"/>
    </row>
    <row r="2" spans="1:36" ht="12.75">
      <c r="A2" s="1"/>
      <c r="B2" s="1"/>
      <c r="C2" s="1"/>
      <c r="E2" s="1"/>
      <c r="F2" s="1"/>
      <c r="G2" s="1"/>
      <c r="H2" s="18"/>
      <c r="I2" s="9"/>
      <c r="K2" s="9"/>
      <c r="L2" s="9"/>
      <c r="M2" s="9"/>
      <c r="N2" s="9"/>
      <c r="O2" s="9"/>
      <c r="P2" s="9"/>
      <c r="Q2" s="9"/>
      <c r="R2" s="8"/>
      <c r="S2" s="8"/>
      <c r="T2" s="8"/>
      <c r="U2" s="8"/>
      <c r="V2" s="26" t="s">
        <v>20</v>
      </c>
      <c r="W2" s="26">
        <f>VLOOKUP($B$3,$AA$2:$AI$42,3)</f>
        <v>3</v>
      </c>
      <c r="X2" s="9"/>
      <c r="Y2" s="26"/>
      <c r="Z2" s="26"/>
      <c r="AA2" s="26">
        <v>0</v>
      </c>
      <c r="AB2" s="26">
        <v>-2</v>
      </c>
      <c r="AC2" s="26">
        <v>3</v>
      </c>
      <c r="AD2" s="26">
        <v>5</v>
      </c>
      <c r="AE2" s="26">
        <v>-1</v>
      </c>
      <c r="AF2" s="26">
        <v>3</v>
      </c>
      <c r="AG2" s="26">
        <v>4</v>
      </c>
      <c r="AH2" s="26">
        <v>2</v>
      </c>
      <c r="AI2" s="26">
        <v>-2</v>
      </c>
      <c r="AJ2" s="18"/>
    </row>
    <row r="3" spans="1:36" ht="18" customHeight="1">
      <c r="A3" s="1"/>
      <c r="B3" s="1"/>
      <c r="C3" s="18"/>
      <c r="D3" s="1"/>
      <c r="E3" s="11"/>
      <c r="F3" s="1"/>
      <c r="G3" s="1"/>
      <c r="H3" s="18"/>
      <c r="I3" s="1"/>
      <c r="J3" s="1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26" t="s">
        <v>21</v>
      </c>
      <c r="W3" s="26">
        <f>VLOOKUP($B$3,$AA$2:$AI$42,4)</f>
        <v>5</v>
      </c>
      <c r="X3" s="9"/>
      <c r="Y3" s="26"/>
      <c r="Z3" s="26"/>
      <c r="AA3" s="26">
        <v>1</v>
      </c>
      <c r="AB3" s="26">
        <v>7</v>
      </c>
      <c r="AC3" s="26">
        <v>-2</v>
      </c>
      <c r="AD3" s="26">
        <v>3</v>
      </c>
      <c r="AE3" s="26">
        <v>2</v>
      </c>
      <c r="AF3" s="26">
        <v>1</v>
      </c>
      <c r="AG3" s="26">
        <v>2</v>
      </c>
      <c r="AH3" s="26">
        <v>3</v>
      </c>
      <c r="AI3" s="26">
        <v>-1</v>
      </c>
      <c r="AJ3" s="18"/>
    </row>
    <row r="4" spans="1:36" ht="18" customHeight="1">
      <c r="A4" s="47"/>
      <c r="B4" s="48"/>
      <c r="C4" s="1"/>
      <c r="D4" s="1"/>
      <c r="E4" s="5"/>
      <c r="F4" s="1"/>
      <c r="G4" s="1"/>
      <c r="H4" s="18"/>
      <c r="I4" s="1"/>
      <c r="J4" s="10"/>
      <c r="K4" s="1"/>
      <c r="L4" s="12"/>
      <c r="M4" s="12"/>
      <c r="N4" s="12"/>
      <c r="O4" s="12"/>
      <c r="P4" s="12"/>
      <c r="Q4" s="12"/>
      <c r="R4" s="49"/>
      <c r="S4" s="49"/>
      <c r="T4" s="49"/>
      <c r="U4" s="8"/>
      <c r="V4" s="26" t="s">
        <v>22</v>
      </c>
      <c r="W4" s="26">
        <f>VLOOKUP($B$3,$AA$2:$AI$42,5)</f>
        <v>-1</v>
      </c>
      <c r="X4" s="9"/>
      <c r="Y4" s="26"/>
      <c r="Z4" s="26"/>
      <c r="AA4" s="26">
        <v>2</v>
      </c>
      <c r="AB4" s="26">
        <v>7</v>
      </c>
      <c r="AC4" s="26">
        <v>5</v>
      </c>
      <c r="AD4" s="26">
        <v>-3</v>
      </c>
      <c r="AE4" s="26">
        <v>3</v>
      </c>
      <c r="AF4" s="26">
        <v>-2</v>
      </c>
      <c r="AG4" s="26">
        <v>1</v>
      </c>
      <c r="AH4" s="26">
        <v>2</v>
      </c>
      <c r="AI4" s="26">
        <v>3</v>
      </c>
      <c r="AJ4" s="18"/>
    </row>
    <row r="5" spans="1:36" ht="18" customHeight="1">
      <c r="A5" s="62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"/>
      <c r="O5" s="2"/>
      <c r="P5" s="2"/>
      <c r="Q5" s="2"/>
      <c r="R5" s="8"/>
      <c r="S5" s="8"/>
      <c r="T5" s="8"/>
      <c r="U5" s="8"/>
      <c r="V5" s="26" t="s">
        <v>23</v>
      </c>
      <c r="W5" s="26">
        <f>VLOOKUP($B$3,$AA$2:$AI$42,6)</f>
        <v>3</v>
      </c>
      <c r="X5" s="9"/>
      <c r="Y5" s="26"/>
      <c r="Z5" s="26"/>
      <c r="AA5" s="26">
        <v>3</v>
      </c>
      <c r="AB5" s="26">
        <v>5</v>
      </c>
      <c r="AC5" s="26">
        <v>3</v>
      </c>
      <c r="AD5" s="26">
        <v>7</v>
      </c>
      <c r="AE5" s="26">
        <v>-3</v>
      </c>
      <c r="AF5" s="26">
        <v>-3</v>
      </c>
      <c r="AG5" s="26">
        <v>-2</v>
      </c>
      <c r="AH5" s="26">
        <v>1</v>
      </c>
      <c r="AI5" s="26">
        <v>2</v>
      </c>
      <c r="AJ5" s="18"/>
    </row>
    <row r="6" spans="1:36" ht="13.5" customHeight="1">
      <c r="A6" s="62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"/>
      <c r="O6" s="2"/>
      <c r="P6" s="2"/>
      <c r="Q6" s="2"/>
      <c r="R6" s="8"/>
      <c r="S6" s="8"/>
      <c r="T6" s="8"/>
      <c r="U6" s="8"/>
      <c r="V6" s="26" t="s">
        <v>24</v>
      </c>
      <c r="W6" s="26">
        <f>VLOOKUP($B$3,$AA$2:$AI$42,7)</f>
        <v>4</v>
      </c>
      <c r="X6" s="9"/>
      <c r="Y6" s="26"/>
      <c r="Z6" s="26"/>
      <c r="AA6" s="26">
        <v>4</v>
      </c>
      <c r="AB6" s="26">
        <v>2</v>
      </c>
      <c r="AC6" s="26">
        <v>11</v>
      </c>
      <c r="AD6" s="26">
        <v>5</v>
      </c>
      <c r="AE6" s="26">
        <v>-2</v>
      </c>
      <c r="AF6" s="26">
        <v>1</v>
      </c>
      <c r="AG6" s="26">
        <v>-1</v>
      </c>
      <c r="AH6" s="26">
        <v>0</v>
      </c>
      <c r="AI6" s="26">
        <v>-2</v>
      </c>
      <c r="AJ6" s="18"/>
    </row>
    <row r="7" spans="1:36" ht="21" customHeight="1">
      <c r="A7" s="44" t="s">
        <v>16</v>
      </c>
      <c r="B7" s="44"/>
      <c r="C7" s="44"/>
      <c r="D7" s="44"/>
      <c r="E7" s="44"/>
      <c r="F7" s="44"/>
      <c r="G7" s="44"/>
      <c r="H7" s="44"/>
      <c r="I7" s="42"/>
      <c r="J7" s="42"/>
      <c r="K7" s="42"/>
      <c r="L7" s="42"/>
      <c r="M7" s="42"/>
      <c r="N7" s="6"/>
      <c r="O7" s="2"/>
      <c r="P7" s="2"/>
      <c r="Q7" s="2"/>
      <c r="R7" s="8"/>
      <c r="S7" s="1"/>
      <c r="T7" s="1"/>
      <c r="U7" s="8"/>
      <c r="V7" s="26" t="s">
        <v>25</v>
      </c>
      <c r="W7" s="26">
        <f>VLOOKUP($B$3,$AA$2:$AI$42,8)</f>
        <v>2</v>
      </c>
      <c r="X7" s="9"/>
      <c r="Y7" s="26"/>
      <c r="Z7" s="26"/>
      <c r="AA7" s="26">
        <v>5</v>
      </c>
      <c r="AB7" s="26">
        <v>7</v>
      </c>
      <c r="AC7" s="26">
        <v>3</v>
      </c>
      <c r="AD7" s="26">
        <v>-2</v>
      </c>
      <c r="AE7" s="26">
        <v>-1</v>
      </c>
      <c r="AF7" s="26">
        <v>3</v>
      </c>
      <c r="AG7" s="26">
        <v>4</v>
      </c>
      <c r="AH7" s="26">
        <v>2</v>
      </c>
      <c r="AI7" s="26">
        <v>-2</v>
      </c>
      <c r="AJ7" s="18"/>
    </row>
    <row r="8" spans="1:36" ht="15">
      <c r="A8" s="44" t="s">
        <v>18</v>
      </c>
      <c r="B8" s="44"/>
      <c r="C8" s="44"/>
      <c r="D8" s="44"/>
      <c r="E8" s="44"/>
      <c r="F8" s="44"/>
      <c r="G8" s="44"/>
      <c r="H8" s="44"/>
      <c r="I8" s="42"/>
      <c r="J8" s="42"/>
      <c r="K8" s="42"/>
      <c r="L8" s="42"/>
      <c r="M8" s="42"/>
      <c r="N8" s="6"/>
      <c r="O8" s="2"/>
      <c r="P8" s="2"/>
      <c r="Q8" s="2"/>
      <c r="R8" s="8"/>
      <c r="S8" s="1"/>
      <c r="T8" s="1"/>
      <c r="U8" s="8"/>
      <c r="V8" s="26" t="s">
        <v>26</v>
      </c>
      <c r="W8" s="26">
        <f>VLOOKUP($B$3,$AA$2:$AI$42,9)</f>
        <v>-2</v>
      </c>
      <c r="X8" s="9"/>
      <c r="Y8" s="26"/>
      <c r="Z8" s="26"/>
      <c r="AA8" s="26">
        <v>6</v>
      </c>
      <c r="AB8" s="26">
        <v>7</v>
      </c>
      <c r="AC8" s="26">
        <v>-2</v>
      </c>
      <c r="AD8" s="26">
        <v>5</v>
      </c>
      <c r="AE8" s="26">
        <v>11</v>
      </c>
      <c r="AF8" s="26">
        <v>1</v>
      </c>
      <c r="AG8" s="26">
        <v>2</v>
      </c>
      <c r="AH8" s="26">
        <v>3</v>
      </c>
      <c r="AI8" s="26">
        <v>-1</v>
      </c>
      <c r="AJ8" s="18"/>
    </row>
    <row r="9" spans="1:36" ht="15">
      <c r="A9" s="45" t="s">
        <v>17</v>
      </c>
      <c r="B9" s="45"/>
      <c r="C9" s="45"/>
      <c r="D9" s="45"/>
      <c r="E9" s="45"/>
      <c r="F9" s="45"/>
      <c r="G9" s="45"/>
      <c r="H9" s="45"/>
      <c r="I9" s="43"/>
      <c r="J9" s="43"/>
      <c r="K9" s="43"/>
      <c r="L9" s="43"/>
      <c r="M9" s="43"/>
      <c r="N9" s="6"/>
      <c r="O9" s="2"/>
      <c r="P9" s="2"/>
      <c r="Q9" s="2"/>
      <c r="R9" s="8"/>
      <c r="S9" s="1"/>
      <c r="T9" s="1"/>
      <c r="U9" s="8"/>
      <c r="V9" s="8"/>
      <c r="W9" s="15"/>
      <c r="X9" s="18"/>
      <c r="Y9" s="18"/>
      <c r="Z9" s="18"/>
      <c r="AA9" s="26">
        <v>7</v>
      </c>
      <c r="AB9" s="26">
        <v>-7</v>
      </c>
      <c r="AC9" s="26">
        <v>5</v>
      </c>
      <c r="AD9" s="26">
        <v>3</v>
      </c>
      <c r="AE9" s="26">
        <v>11</v>
      </c>
      <c r="AF9" s="26">
        <v>-2</v>
      </c>
      <c r="AG9" s="26">
        <v>1</v>
      </c>
      <c r="AH9" s="26">
        <v>2</v>
      </c>
      <c r="AI9" s="26">
        <v>3</v>
      </c>
      <c r="AJ9" s="18"/>
    </row>
    <row r="10" spans="1:36" ht="15">
      <c r="A10" s="40"/>
      <c r="B10" s="41"/>
      <c r="C10" s="2"/>
      <c r="D10" s="2"/>
      <c r="E10" s="2"/>
      <c r="F10" s="2"/>
      <c r="G10" s="2"/>
      <c r="H10" s="39"/>
      <c r="I10" s="2"/>
      <c r="J10" s="2"/>
      <c r="K10" s="2"/>
      <c r="L10" s="2"/>
      <c r="M10" s="2"/>
      <c r="N10" s="2"/>
      <c r="O10" s="2"/>
      <c r="P10" s="2"/>
      <c r="Q10" s="2"/>
      <c r="R10" s="8"/>
      <c r="S10" s="1"/>
      <c r="T10" s="1"/>
      <c r="U10" s="8"/>
      <c r="V10" s="8"/>
      <c r="W10" s="15"/>
      <c r="X10" s="18"/>
      <c r="Y10" s="18"/>
      <c r="Z10" s="18"/>
      <c r="AA10" s="26">
        <v>8</v>
      </c>
      <c r="AB10" s="26">
        <v>5</v>
      </c>
      <c r="AC10" s="26">
        <v>-3</v>
      </c>
      <c r="AD10" s="26">
        <v>11</v>
      </c>
      <c r="AE10" s="26">
        <v>7</v>
      </c>
      <c r="AF10" s="26">
        <v>-3</v>
      </c>
      <c r="AG10" s="26">
        <v>-2</v>
      </c>
      <c r="AH10" s="26">
        <v>1</v>
      </c>
      <c r="AI10" s="26">
        <v>2</v>
      </c>
      <c r="AJ10" s="18"/>
    </row>
    <row r="11" spans="1:36" ht="15">
      <c r="A11" s="40"/>
      <c r="B11" s="41"/>
      <c r="C11" s="2"/>
      <c r="D11" s="2"/>
      <c r="E11" s="2"/>
      <c r="F11" s="2"/>
      <c r="G11" s="2"/>
      <c r="H11" s="39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  <c r="T11" s="8"/>
      <c r="U11" s="8"/>
      <c r="V11" s="8"/>
      <c r="W11" s="15"/>
      <c r="X11" s="18"/>
      <c r="Y11" s="18"/>
      <c r="Z11" s="18"/>
      <c r="AA11" s="26">
        <v>9</v>
      </c>
      <c r="AB11" s="26">
        <v>7</v>
      </c>
      <c r="AC11" s="26">
        <v>3</v>
      </c>
      <c r="AD11" s="26">
        <v>-11</v>
      </c>
      <c r="AE11" s="26">
        <v>5</v>
      </c>
      <c r="AF11" s="26">
        <v>1</v>
      </c>
      <c r="AG11" s="26">
        <v>-1</v>
      </c>
      <c r="AH11" s="26">
        <v>0</v>
      </c>
      <c r="AI11" s="26">
        <v>-2</v>
      </c>
      <c r="AJ11" s="18"/>
    </row>
    <row r="12" spans="1:36" ht="15">
      <c r="A12" s="40"/>
      <c r="B12" s="41"/>
      <c r="C12" s="2"/>
      <c r="D12" s="2"/>
      <c r="E12" s="2"/>
      <c r="F12" s="2"/>
      <c r="G12" s="2"/>
      <c r="H12" s="39"/>
      <c r="I12" s="2"/>
      <c r="J12" s="2"/>
      <c r="K12" s="2"/>
      <c r="L12" s="2"/>
      <c r="M12" s="2"/>
      <c r="N12" s="2"/>
      <c r="O12" s="2"/>
      <c r="P12" s="2"/>
      <c r="Q12" s="2"/>
      <c r="R12" s="8"/>
      <c r="S12" s="8"/>
      <c r="T12" s="8"/>
      <c r="U12" s="8"/>
      <c r="V12" s="8"/>
      <c r="W12" s="15"/>
      <c r="X12" s="18"/>
      <c r="Y12" s="18"/>
      <c r="Z12" s="18"/>
      <c r="AA12" s="26">
        <v>10</v>
      </c>
      <c r="AB12" s="26">
        <v>7</v>
      </c>
      <c r="AC12" s="26">
        <v>2</v>
      </c>
      <c r="AD12" s="26">
        <v>5</v>
      </c>
      <c r="AE12" s="26">
        <v>-3</v>
      </c>
      <c r="AF12" s="26">
        <v>3</v>
      </c>
      <c r="AG12" s="26">
        <v>4</v>
      </c>
      <c r="AH12" s="26">
        <v>2</v>
      </c>
      <c r="AI12" s="26">
        <v>-2</v>
      </c>
      <c r="AJ12" s="18"/>
    </row>
    <row r="13" spans="1:36" ht="18">
      <c r="A13" s="17"/>
      <c r="B13" s="17"/>
      <c r="C13" s="13" t="s">
        <v>13</v>
      </c>
      <c r="D13" s="6"/>
      <c r="E13" s="6"/>
      <c r="F13" s="6"/>
      <c r="G13" s="6"/>
      <c r="H13" s="19"/>
      <c r="I13" s="6"/>
      <c r="J13" s="6"/>
      <c r="K13" s="6"/>
      <c r="L13" s="6"/>
      <c r="M13" s="6"/>
      <c r="N13" s="6"/>
      <c r="O13" s="6"/>
      <c r="P13" s="6"/>
      <c r="Q13" s="8"/>
      <c r="R13" s="8"/>
      <c r="S13" s="8"/>
      <c r="T13" s="8"/>
      <c r="U13" s="8"/>
      <c r="V13" s="8"/>
      <c r="W13" s="15"/>
      <c r="X13" s="18"/>
      <c r="Y13" s="18"/>
      <c r="Z13" s="18"/>
      <c r="AA13" s="26">
        <v>11</v>
      </c>
      <c r="AB13" s="26">
        <v>11</v>
      </c>
      <c r="AC13" s="26">
        <v>5</v>
      </c>
      <c r="AD13" s="26">
        <v>-3</v>
      </c>
      <c r="AE13" s="26">
        <v>7</v>
      </c>
      <c r="AF13" s="26">
        <v>1</v>
      </c>
      <c r="AG13" s="26">
        <v>2</v>
      </c>
      <c r="AH13" s="26">
        <v>3</v>
      </c>
      <c r="AI13" s="26">
        <v>-1</v>
      </c>
      <c r="AJ13" s="18"/>
    </row>
    <row r="14" spans="1:36" ht="19.5" customHeight="1">
      <c r="A14" s="17"/>
      <c r="B14" s="17"/>
      <c r="C14" s="1"/>
      <c r="D14" s="1"/>
      <c r="E14" s="1"/>
      <c r="F14" s="1"/>
      <c r="G14" s="1"/>
      <c r="H14" s="18"/>
      <c r="I14" s="56">
        <v>4</v>
      </c>
      <c r="J14" s="1"/>
      <c r="K14" s="56">
        <v>5</v>
      </c>
      <c r="L14" s="1"/>
      <c r="M14" s="1"/>
      <c r="N14" s="1"/>
      <c r="O14" s="1"/>
      <c r="P14" s="1"/>
      <c r="Q14" s="1"/>
      <c r="R14" s="8"/>
      <c r="S14" s="8"/>
      <c r="T14" s="8"/>
      <c r="U14" s="8"/>
      <c r="V14" s="8"/>
      <c r="W14" s="15"/>
      <c r="X14" s="18"/>
      <c r="Y14" s="18"/>
      <c r="Z14" s="18"/>
      <c r="AA14" s="26">
        <v>12</v>
      </c>
      <c r="AB14" s="26">
        <v>2</v>
      </c>
      <c r="AC14" s="26">
        <v>-3</v>
      </c>
      <c r="AD14" s="26">
        <v>5</v>
      </c>
      <c r="AE14" s="26">
        <v>7</v>
      </c>
      <c r="AF14" s="26">
        <v>-2</v>
      </c>
      <c r="AG14" s="26">
        <v>1</v>
      </c>
      <c r="AH14" s="26">
        <v>2</v>
      </c>
      <c r="AI14" s="26">
        <v>3</v>
      </c>
      <c r="AJ14" s="18"/>
    </row>
    <row r="15" spans="1:36" ht="19.5" customHeight="1">
      <c r="A15" s="34"/>
      <c r="B15" s="14" t="s">
        <v>29</v>
      </c>
      <c r="D15" s="1"/>
      <c r="E15" s="1"/>
      <c r="F15" s="1"/>
      <c r="G15" s="1"/>
      <c r="H15" s="33" t="s">
        <v>15</v>
      </c>
      <c r="I15" s="56">
        <v>-3</v>
      </c>
      <c r="J15" s="63" t="s">
        <v>41</v>
      </c>
      <c r="K15" s="56">
        <v>2</v>
      </c>
      <c r="L15" s="1"/>
      <c r="M15" s="1"/>
      <c r="N15" s="1"/>
      <c r="O15" s="1"/>
      <c r="P15" s="1"/>
      <c r="Q15" s="1"/>
      <c r="R15" s="8"/>
      <c r="S15" s="8"/>
      <c r="T15" s="8"/>
      <c r="U15" s="8"/>
      <c r="V15" s="8"/>
      <c r="W15" s="15"/>
      <c r="X15" s="18"/>
      <c r="Y15" s="18"/>
      <c r="Z15" s="18"/>
      <c r="AA15" s="26">
        <v>13</v>
      </c>
      <c r="AB15" s="26">
        <v>-7</v>
      </c>
      <c r="AC15" s="26">
        <v>2</v>
      </c>
      <c r="AD15" s="26">
        <v>3</v>
      </c>
      <c r="AE15" s="26">
        <v>5</v>
      </c>
      <c r="AF15" s="26">
        <v>-3</v>
      </c>
      <c r="AG15" s="26">
        <v>-2</v>
      </c>
      <c r="AH15" s="26">
        <v>1</v>
      </c>
      <c r="AI15" s="26">
        <v>2</v>
      </c>
      <c r="AJ15" s="18"/>
    </row>
    <row r="16" spans="1:36" ht="19.5" customHeight="1">
      <c r="A16" s="8"/>
      <c r="B16" s="8"/>
      <c r="C16" s="14"/>
      <c r="D16" s="1"/>
      <c r="E16" s="1"/>
      <c r="F16" s="1"/>
      <c r="G16" s="1"/>
      <c r="H16" s="18"/>
      <c r="I16" s="56">
        <v>2</v>
      </c>
      <c r="J16" s="18"/>
      <c r="K16" s="56">
        <v>4</v>
      </c>
      <c r="L16" s="1"/>
      <c r="M16" s="1"/>
      <c r="N16" s="1"/>
      <c r="O16" s="1"/>
      <c r="P16" s="1"/>
      <c r="Q16" s="1"/>
      <c r="R16" s="8"/>
      <c r="S16" s="8"/>
      <c r="T16" s="8"/>
      <c r="U16" s="8"/>
      <c r="V16" s="8"/>
      <c r="W16" s="15"/>
      <c r="X16" s="18"/>
      <c r="Y16" s="18"/>
      <c r="Z16" s="18"/>
      <c r="AA16" s="26">
        <v>14</v>
      </c>
      <c r="AB16" s="26">
        <v>7</v>
      </c>
      <c r="AC16" s="26">
        <v>-5</v>
      </c>
      <c r="AD16" s="26">
        <v>3</v>
      </c>
      <c r="AE16" s="26">
        <v>11</v>
      </c>
      <c r="AF16" s="26">
        <v>1</v>
      </c>
      <c r="AG16" s="26">
        <v>-1</v>
      </c>
      <c r="AH16" s="26">
        <v>0</v>
      </c>
      <c r="AI16" s="26">
        <v>-2</v>
      </c>
      <c r="AJ16" s="18"/>
    </row>
    <row r="17" spans="1:36" ht="15">
      <c r="A17" s="1"/>
      <c r="B17" s="1"/>
      <c r="D17" s="1"/>
      <c r="E17" s="1"/>
      <c r="F17" s="21"/>
      <c r="G17" s="21"/>
      <c r="H17" s="22"/>
      <c r="I17" s="54"/>
      <c r="J17" s="21"/>
      <c r="K17" s="21"/>
      <c r="L17" s="27"/>
      <c r="M17" s="17"/>
      <c r="N17" s="27"/>
      <c r="O17" s="21"/>
      <c r="P17" s="1"/>
      <c r="Q17" s="1"/>
      <c r="R17" s="8"/>
      <c r="S17" s="8"/>
      <c r="T17" s="8"/>
      <c r="U17" s="8"/>
      <c r="V17" s="8"/>
      <c r="W17" s="15"/>
      <c r="X17" s="18"/>
      <c r="Y17" s="18"/>
      <c r="Z17" s="18"/>
      <c r="AA17" s="26">
        <v>15</v>
      </c>
      <c r="AB17" s="26">
        <v>5</v>
      </c>
      <c r="AC17" s="26">
        <v>3</v>
      </c>
      <c r="AD17" s="26">
        <v>-7</v>
      </c>
      <c r="AE17" s="26">
        <v>11</v>
      </c>
      <c r="AF17" s="26">
        <v>3</v>
      </c>
      <c r="AG17" s="26">
        <v>4</v>
      </c>
      <c r="AH17" s="26">
        <v>2</v>
      </c>
      <c r="AI17" s="26">
        <v>-2</v>
      </c>
      <c r="AJ17" s="18"/>
    </row>
    <row r="18" spans="1:36" ht="18">
      <c r="A18" s="1"/>
      <c r="B18" s="1"/>
      <c r="C18" s="30"/>
      <c r="D18" s="1"/>
      <c r="E18" s="1"/>
      <c r="F18" s="21"/>
      <c r="G18" s="21"/>
      <c r="H18" s="22"/>
      <c r="I18" s="21"/>
      <c r="J18" s="21"/>
      <c r="K18" s="21"/>
      <c r="L18" s="37"/>
      <c r="M18" s="17"/>
      <c r="N18" s="37"/>
      <c r="O18" s="17"/>
      <c r="P18" s="1"/>
      <c r="Q18" s="1"/>
      <c r="R18" s="8"/>
      <c r="S18" s="8"/>
      <c r="T18" s="8"/>
      <c r="U18" s="8"/>
      <c r="V18" s="8"/>
      <c r="W18" s="15"/>
      <c r="X18" s="18"/>
      <c r="Y18" s="18"/>
      <c r="Z18" s="18"/>
      <c r="AA18" s="26">
        <v>16</v>
      </c>
      <c r="AB18" s="26">
        <v>2</v>
      </c>
      <c r="AC18" s="26">
        <v>11</v>
      </c>
      <c r="AD18" s="26">
        <v>5</v>
      </c>
      <c r="AE18" s="26">
        <v>-7</v>
      </c>
      <c r="AF18" s="26">
        <v>1</v>
      </c>
      <c r="AG18" s="26">
        <v>2</v>
      </c>
      <c r="AH18" s="26">
        <v>3</v>
      </c>
      <c r="AI18" s="26">
        <v>-1</v>
      </c>
      <c r="AJ18" s="18"/>
    </row>
    <row r="19" spans="1:36" ht="18">
      <c r="A19" s="1"/>
      <c r="B19" s="1"/>
      <c r="C19" s="14" t="s">
        <v>32</v>
      </c>
      <c r="D19" s="1"/>
      <c r="E19" s="1"/>
      <c r="F19" s="23"/>
      <c r="G19" s="24"/>
      <c r="H19" s="24"/>
      <c r="I19" s="23"/>
      <c r="J19" s="24"/>
      <c r="K19" s="23"/>
      <c r="L19" s="6"/>
      <c r="M19" s="23"/>
      <c r="N19" s="6"/>
      <c r="O19" s="21"/>
      <c r="P19" s="1"/>
      <c r="Q19" s="1"/>
      <c r="R19" s="8"/>
      <c r="S19" s="8"/>
      <c r="T19" s="8"/>
      <c r="U19" s="8"/>
      <c r="V19" s="8"/>
      <c r="W19" s="15"/>
      <c r="X19" s="18"/>
      <c r="Y19" s="18"/>
      <c r="Z19" s="18"/>
      <c r="AA19" s="26">
        <v>17</v>
      </c>
      <c r="AB19" s="26">
        <v>7</v>
      </c>
      <c r="AC19" s="26">
        <v>3</v>
      </c>
      <c r="AD19" s="26">
        <v>-2</v>
      </c>
      <c r="AE19" s="26">
        <v>5</v>
      </c>
      <c r="AF19" s="26">
        <v>-2</v>
      </c>
      <c r="AG19" s="26">
        <v>1</v>
      </c>
      <c r="AH19" s="26">
        <v>2</v>
      </c>
      <c r="AI19" s="26">
        <v>3</v>
      </c>
      <c r="AJ19" s="18"/>
    </row>
    <row r="20" spans="1:36" ht="12.75">
      <c r="A20" s="1"/>
      <c r="B20" s="1"/>
      <c r="C20" s="59" t="s">
        <v>31</v>
      </c>
      <c r="D20" s="58">
        <f>(D22-I14)/K14</f>
        <v>1</v>
      </c>
      <c r="E20" s="8">
        <f>IF(K14=0,"Mit diesem Richtungsvektor ist die Aufgabe nicht lösbar.","")</f>
      </c>
      <c r="F20" s="1"/>
      <c r="G20" s="1"/>
      <c r="H20" s="18"/>
      <c r="I20" s="1"/>
      <c r="J20" s="1"/>
      <c r="K20" s="1"/>
      <c r="L20" s="1"/>
      <c r="M20" s="1"/>
      <c r="N20" s="1"/>
      <c r="P20" s="1"/>
      <c r="Q20" s="1"/>
      <c r="R20" s="8"/>
      <c r="S20" s="8"/>
      <c r="T20" s="8"/>
      <c r="U20" s="8"/>
      <c r="V20" s="8"/>
      <c r="W20" s="15"/>
      <c r="X20" s="18"/>
      <c r="Y20" s="18"/>
      <c r="Z20" s="18"/>
      <c r="AA20" s="26">
        <v>18</v>
      </c>
      <c r="AB20" s="26">
        <v>7</v>
      </c>
      <c r="AC20" s="26">
        <v>-2</v>
      </c>
      <c r="AD20" s="26">
        <v>5</v>
      </c>
      <c r="AE20" s="26">
        <v>3</v>
      </c>
      <c r="AF20" s="26">
        <v>-3</v>
      </c>
      <c r="AG20" s="26">
        <v>-2</v>
      </c>
      <c r="AH20" s="26">
        <v>1</v>
      </c>
      <c r="AI20" s="26">
        <v>2</v>
      </c>
      <c r="AJ20" s="18"/>
    </row>
    <row r="21" spans="1:36" ht="12.75">
      <c r="A21" s="1"/>
      <c r="B21" s="1"/>
      <c r="C21" s="1"/>
      <c r="D21" s="1"/>
      <c r="E21" s="9">
        <f>ROUND(I15+D20*K15,2)</f>
        <v>-1</v>
      </c>
      <c r="F21" s="9">
        <f>ROUND(I16+D20*K16,2)</f>
        <v>6</v>
      </c>
      <c r="G21" s="21"/>
      <c r="H21" s="22"/>
      <c r="I21" s="21"/>
      <c r="J21" s="21"/>
      <c r="K21" s="17"/>
      <c r="L21" s="27"/>
      <c r="M21" s="17"/>
      <c r="N21" s="27"/>
      <c r="O21" s="21"/>
      <c r="P21" s="1"/>
      <c r="Q21" s="1"/>
      <c r="R21" s="8"/>
      <c r="S21" s="8"/>
      <c r="T21" s="8"/>
      <c r="U21" s="8"/>
      <c r="V21" s="8"/>
      <c r="W21" s="15"/>
      <c r="X21" s="18"/>
      <c r="Y21" s="18"/>
      <c r="Z21" s="18"/>
      <c r="AA21" s="26">
        <v>19</v>
      </c>
      <c r="AB21" s="26">
        <v>-7</v>
      </c>
      <c r="AC21" s="26">
        <v>5</v>
      </c>
      <c r="AD21" s="26">
        <v>3</v>
      </c>
      <c r="AE21" s="26">
        <v>11</v>
      </c>
      <c r="AF21" s="26">
        <v>1</v>
      </c>
      <c r="AG21" s="26">
        <v>-1</v>
      </c>
      <c r="AH21" s="26">
        <v>0</v>
      </c>
      <c r="AI21" s="26">
        <v>-2</v>
      </c>
      <c r="AJ21" s="18"/>
    </row>
    <row r="22" spans="1:36" ht="20.25">
      <c r="A22" s="1"/>
      <c r="B22" s="1"/>
      <c r="C22" s="55" t="s">
        <v>30</v>
      </c>
      <c r="D22" s="56">
        <v>9</v>
      </c>
      <c r="E22" s="38"/>
      <c r="F22" s="38"/>
      <c r="G22" s="57" t="s">
        <v>0</v>
      </c>
      <c r="H22" s="60" t="s">
        <v>33</v>
      </c>
      <c r="I22" s="21"/>
      <c r="J22" s="21"/>
      <c r="K22" s="21"/>
      <c r="L22" s="37"/>
      <c r="M22" s="17"/>
      <c r="N22" s="37"/>
      <c r="O22" s="21"/>
      <c r="P22" s="1"/>
      <c r="Q22" s="1"/>
      <c r="R22" s="8"/>
      <c r="S22" s="8"/>
      <c r="T22" s="8"/>
      <c r="U22" s="8"/>
      <c r="V22" s="8"/>
      <c r="W22" s="15"/>
      <c r="X22" s="18"/>
      <c r="Y22" s="18"/>
      <c r="Z22" s="18"/>
      <c r="AA22" s="26">
        <v>20</v>
      </c>
      <c r="AB22" s="26">
        <v>5</v>
      </c>
      <c r="AC22" s="26">
        <v>-3</v>
      </c>
      <c r="AD22" s="26">
        <v>11</v>
      </c>
      <c r="AE22" s="26">
        <v>7</v>
      </c>
      <c r="AF22" s="26">
        <v>3</v>
      </c>
      <c r="AG22" s="26">
        <v>4</v>
      </c>
      <c r="AH22" s="26">
        <v>2</v>
      </c>
      <c r="AI22" s="26">
        <v>-2</v>
      </c>
      <c r="AJ22" s="18"/>
    </row>
    <row r="23" spans="1:36" ht="18">
      <c r="A23" s="1"/>
      <c r="B23" s="1"/>
      <c r="C23" s="55"/>
      <c r="D23" s="17"/>
      <c r="E23" s="37"/>
      <c r="F23" s="21"/>
      <c r="G23" s="1"/>
      <c r="H23" s="1"/>
      <c r="I23" s="21"/>
      <c r="J23" s="21"/>
      <c r="K23" s="21"/>
      <c r="L23" s="37"/>
      <c r="M23" s="17"/>
      <c r="N23" s="37"/>
      <c r="O23" s="21"/>
      <c r="P23" s="1"/>
      <c r="Q23" s="1"/>
      <c r="R23" s="8"/>
      <c r="S23" s="8"/>
      <c r="T23" s="8"/>
      <c r="U23" s="8"/>
      <c r="V23" s="8"/>
      <c r="W23" s="15"/>
      <c r="X23" s="18"/>
      <c r="Y23" s="18"/>
      <c r="Z23" s="18"/>
      <c r="AA23" s="26"/>
      <c r="AB23" s="26"/>
      <c r="AC23" s="26"/>
      <c r="AD23" s="26"/>
      <c r="AE23" s="26"/>
      <c r="AF23" s="26"/>
      <c r="AG23" s="26"/>
      <c r="AH23" s="26"/>
      <c r="AI23" s="26"/>
      <c r="AJ23" s="18"/>
    </row>
    <row r="24" spans="1:36" ht="19.5">
      <c r="A24" s="1"/>
      <c r="B24" s="1"/>
      <c r="C24" s="14" t="s">
        <v>34</v>
      </c>
      <c r="D24" s="1"/>
      <c r="E24" s="37"/>
      <c r="F24" s="21"/>
      <c r="G24" s="1"/>
      <c r="H24" s="1"/>
      <c r="I24" s="21"/>
      <c r="J24" s="21"/>
      <c r="K24" s="21"/>
      <c r="L24" s="37"/>
      <c r="M24" s="17"/>
      <c r="N24" s="37"/>
      <c r="O24" s="21"/>
      <c r="P24" s="1"/>
      <c r="Q24" s="1"/>
      <c r="R24" s="8"/>
      <c r="S24" s="8"/>
      <c r="T24" s="8"/>
      <c r="U24" s="8"/>
      <c r="V24" s="8"/>
      <c r="W24" s="15"/>
      <c r="X24" s="18"/>
      <c r="Y24" s="18"/>
      <c r="Z24" s="18"/>
      <c r="AA24" s="26"/>
      <c r="AB24" s="26"/>
      <c r="AC24" s="26"/>
      <c r="AD24" s="26"/>
      <c r="AE24" s="26"/>
      <c r="AF24" s="26"/>
      <c r="AG24" s="26"/>
      <c r="AH24" s="26"/>
      <c r="AI24" s="26"/>
      <c r="AJ24" s="18"/>
    </row>
    <row r="25" spans="1:36" ht="20.25">
      <c r="A25" s="1"/>
      <c r="B25" s="1"/>
      <c r="C25" s="59" t="s">
        <v>31</v>
      </c>
      <c r="D25" s="9">
        <f>(E26-I15)/K15</f>
        <v>1.5</v>
      </c>
      <c r="E25" s="8">
        <f>IF(K15=0,"Mit diesem Richtungsvektor ist die Aufgabe nicht lösbar.","")</f>
      </c>
      <c r="F25" s="25"/>
      <c r="G25" s="1"/>
      <c r="H25" s="1"/>
      <c r="I25" s="1"/>
      <c r="J25" s="1"/>
      <c r="K25" s="1"/>
      <c r="L25" s="1"/>
      <c r="M25" s="25"/>
      <c r="N25" s="6"/>
      <c r="O25" s="25"/>
      <c r="P25" s="1"/>
      <c r="Q25" s="1"/>
      <c r="R25" s="8"/>
      <c r="S25" s="8"/>
      <c r="T25" s="8"/>
      <c r="U25" s="8"/>
      <c r="V25" s="8"/>
      <c r="W25" s="15"/>
      <c r="X25" s="18"/>
      <c r="Y25" s="18"/>
      <c r="Z25" s="18"/>
      <c r="AA25" s="26">
        <v>21</v>
      </c>
      <c r="AB25" s="26">
        <v>7</v>
      </c>
      <c r="AC25" s="26">
        <v>3</v>
      </c>
      <c r="AD25" s="26">
        <v>-11</v>
      </c>
      <c r="AE25" s="26">
        <v>5</v>
      </c>
      <c r="AF25" s="26">
        <v>1</v>
      </c>
      <c r="AG25" s="26">
        <v>2</v>
      </c>
      <c r="AH25" s="26">
        <v>3</v>
      </c>
      <c r="AI25" s="26">
        <v>-1</v>
      </c>
      <c r="AJ25" s="18"/>
    </row>
    <row r="26" spans="1:36" ht="12.75">
      <c r="A26" s="1"/>
      <c r="B26" s="1"/>
      <c r="C26" s="1"/>
      <c r="D26" s="9">
        <f>ROUND(I14+D25*K14,2)</f>
        <v>11.5</v>
      </c>
      <c r="E26" s="26">
        <v>0</v>
      </c>
      <c r="F26" s="9">
        <f>ROUND(I16+D25*K16,2)</f>
        <v>8</v>
      </c>
      <c r="G26" s="21"/>
      <c r="H26" s="22"/>
      <c r="I26" s="21"/>
      <c r="J26" s="21"/>
      <c r="K26" s="17"/>
      <c r="L26" s="27"/>
      <c r="M26" s="21"/>
      <c r="N26" s="21"/>
      <c r="O26" s="21"/>
      <c r="P26" s="1"/>
      <c r="Q26" s="1"/>
      <c r="R26" s="8"/>
      <c r="S26" s="8"/>
      <c r="T26" s="8"/>
      <c r="U26" s="8"/>
      <c r="V26" s="8"/>
      <c r="W26" s="15"/>
      <c r="X26" s="18"/>
      <c r="Y26" s="18"/>
      <c r="Z26" s="18"/>
      <c r="AA26" s="26">
        <v>22</v>
      </c>
      <c r="AB26" s="26">
        <v>7</v>
      </c>
      <c r="AC26" s="26">
        <v>2</v>
      </c>
      <c r="AD26" s="26">
        <v>5</v>
      </c>
      <c r="AE26" s="26">
        <v>-3</v>
      </c>
      <c r="AF26" s="26">
        <v>-2</v>
      </c>
      <c r="AG26" s="26">
        <v>1</v>
      </c>
      <c r="AH26" s="26">
        <v>2</v>
      </c>
      <c r="AI26" s="26">
        <v>3</v>
      </c>
      <c r="AJ26" s="18"/>
    </row>
    <row r="27" spans="1:36" ht="20.25">
      <c r="A27" s="1"/>
      <c r="B27" s="1"/>
      <c r="C27" s="55" t="s">
        <v>30</v>
      </c>
      <c r="D27" s="38"/>
      <c r="E27" s="38"/>
      <c r="F27" s="38"/>
      <c r="G27" s="57" t="s">
        <v>0</v>
      </c>
      <c r="H27" s="60" t="s">
        <v>33</v>
      </c>
      <c r="I27" s="21"/>
      <c r="J27" s="21"/>
      <c r="K27" s="21"/>
      <c r="L27" s="37"/>
      <c r="M27" s="17"/>
      <c r="N27" s="27"/>
      <c r="O27" s="21"/>
      <c r="P27" s="1"/>
      <c r="Q27" s="1"/>
      <c r="R27" s="8"/>
      <c r="S27" s="8"/>
      <c r="T27" s="8"/>
      <c r="U27" s="8"/>
      <c r="V27" s="8"/>
      <c r="W27" s="15"/>
      <c r="X27" s="18"/>
      <c r="Y27" s="18"/>
      <c r="Z27" s="18"/>
      <c r="AA27" s="26">
        <v>23</v>
      </c>
      <c r="AB27" s="26">
        <v>11</v>
      </c>
      <c r="AC27" s="26">
        <v>5</v>
      </c>
      <c r="AD27" s="26">
        <v>-3</v>
      </c>
      <c r="AE27" s="26">
        <v>7</v>
      </c>
      <c r="AF27" s="26">
        <v>-3</v>
      </c>
      <c r="AG27" s="26">
        <v>-2</v>
      </c>
      <c r="AH27" s="26">
        <v>1</v>
      </c>
      <c r="AI27" s="26">
        <v>2</v>
      </c>
      <c r="AJ27" s="18"/>
    </row>
    <row r="28" spans="1:36" ht="12.75">
      <c r="A28" s="1"/>
      <c r="B28" s="1"/>
      <c r="C28" s="1"/>
      <c r="D28" s="1"/>
      <c r="E28" s="1"/>
      <c r="F28" s="21"/>
      <c r="G28" s="21"/>
      <c r="H28" s="22"/>
      <c r="I28" s="21"/>
      <c r="J28" s="21"/>
      <c r="K28" s="21"/>
      <c r="L28" s="37"/>
      <c r="M28" s="17"/>
      <c r="N28" s="37"/>
      <c r="O28" s="21"/>
      <c r="P28" s="1"/>
      <c r="Q28" s="8"/>
      <c r="R28" s="8"/>
      <c r="S28" s="8"/>
      <c r="T28" s="8"/>
      <c r="U28" s="8"/>
      <c r="V28" s="8"/>
      <c r="W28" s="15"/>
      <c r="X28" s="18"/>
      <c r="Y28" s="18"/>
      <c r="Z28" s="18"/>
      <c r="AA28" s="26">
        <v>24</v>
      </c>
      <c r="AB28" s="26">
        <v>2</v>
      </c>
      <c r="AC28" s="26">
        <v>-3</v>
      </c>
      <c r="AD28" s="26">
        <v>5</v>
      </c>
      <c r="AE28" s="26">
        <v>11</v>
      </c>
      <c r="AF28" s="26">
        <v>1</v>
      </c>
      <c r="AG28" s="26">
        <v>-1</v>
      </c>
      <c r="AH28" s="26">
        <v>0</v>
      </c>
      <c r="AI28" s="26">
        <v>-2</v>
      </c>
      <c r="AJ28" s="18"/>
    </row>
    <row r="29" spans="1:36" ht="19.5">
      <c r="A29" s="1"/>
      <c r="B29" s="1"/>
      <c r="C29" s="14" t="s">
        <v>35</v>
      </c>
      <c r="D29" s="1"/>
      <c r="E29" s="37"/>
      <c r="F29" s="21"/>
      <c r="G29" s="1"/>
      <c r="H29" s="1"/>
      <c r="I29" s="21"/>
      <c r="J29" s="21"/>
      <c r="K29" s="21"/>
      <c r="L29" s="37"/>
      <c r="M29" s="17"/>
      <c r="N29" s="37"/>
      <c r="O29" s="21"/>
      <c r="P29" s="1"/>
      <c r="Q29" s="1"/>
      <c r="R29" s="8"/>
      <c r="S29" s="8"/>
      <c r="T29" s="8"/>
      <c r="U29" s="8"/>
      <c r="V29" s="8"/>
      <c r="W29" s="15"/>
      <c r="X29" s="18"/>
      <c r="Y29" s="18"/>
      <c r="Z29" s="18"/>
      <c r="AA29" s="26"/>
      <c r="AB29" s="26">
        <v>-7</v>
      </c>
      <c r="AC29" s="26">
        <v>2</v>
      </c>
      <c r="AD29" s="26">
        <v>3</v>
      </c>
      <c r="AE29" s="26">
        <v>5</v>
      </c>
      <c r="AF29" s="26">
        <v>3</v>
      </c>
      <c r="AG29" s="26">
        <v>4</v>
      </c>
      <c r="AH29" s="26">
        <v>2</v>
      </c>
      <c r="AI29" s="26">
        <v>-2</v>
      </c>
      <c r="AJ29" s="18"/>
    </row>
    <row r="30" spans="1:36" ht="12.75" customHeight="1">
      <c r="A30" s="1"/>
      <c r="B30" s="1"/>
      <c r="C30" s="59" t="s">
        <v>31</v>
      </c>
      <c r="D30" s="9">
        <f>(D31-I14)/K14</f>
        <v>-0.8</v>
      </c>
      <c r="E30" s="8">
        <f>IF(K14=0,"Mit diesem Richtungsvektor ist die Aufgabe nicht lösbar.","")</f>
      </c>
      <c r="F30" s="25"/>
      <c r="G30" s="1"/>
      <c r="H30" s="1"/>
      <c r="I30" s="1"/>
      <c r="J30" s="1"/>
      <c r="K30" s="1"/>
      <c r="L30" s="1"/>
      <c r="M30" s="25"/>
      <c r="N30" s="6"/>
      <c r="O30" s="25"/>
      <c r="P30" s="1"/>
      <c r="Q30" s="1"/>
      <c r="R30" s="8"/>
      <c r="S30" s="8"/>
      <c r="T30" s="8"/>
      <c r="U30" s="8"/>
      <c r="V30" s="8"/>
      <c r="W30" s="15"/>
      <c r="X30" s="18"/>
      <c r="Y30" s="18"/>
      <c r="Z30" s="18"/>
      <c r="AA30" s="26">
        <v>25</v>
      </c>
      <c r="AB30" s="26">
        <v>7</v>
      </c>
      <c r="AC30" s="26">
        <v>-5</v>
      </c>
      <c r="AD30" s="26">
        <v>3</v>
      </c>
      <c r="AE30" s="26">
        <v>11</v>
      </c>
      <c r="AF30" s="26">
        <v>1</v>
      </c>
      <c r="AG30" s="26">
        <v>2</v>
      </c>
      <c r="AH30" s="26">
        <v>3</v>
      </c>
      <c r="AI30" s="26">
        <v>-1</v>
      </c>
      <c r="AJ30" s="18"/>
    </row>
    <row r="31" spans="1:36" ht="12.75">
      <c r="A31" s="1"/>
      <c r="B31" s="1"/>
      <c r="C31" s="1"/>
      <c r="D31" s="9">
        <v>0</v>
      </c>
      <c r="E31" s="26">
        <f>ROUND(I15+D30*K15,2)</f>
        <v>-4.6</v>
      </c>
      <c r="F31" s="9">
        <f>ROUND(I16+D30*K16,2)</f>
        <v>-1.2</v>
      </c>
      <c r="G31" s="21"/>
      <c r="H31" s="22"/>
      <c r="I31" s="21"/>
      <c r="J31" s="21"/>
      <c r="K31" s="17"/>
      <c r="L31" s="27"/>
      <c r="M31" s="21"/>
      <c r="N31" s="21"/>
      <c r="O31" s="21"/>
      <c r="P31" s="1"/>
      <c r="Q31" s="1"/>
      <c r="R31" s="8"/>
      <c r="S31" s="8"/>
      <c r="T31" s="8"/>
      <c r="U31" s="8"/>
      <c r="V31" s="8"/>
      <c r="W31" s="15"/>
      <c r="X31" s="18"/>
      <c r="Y31" s="18"/>
      <c r="Z31" s="18"/>
      <c r="AA31" s="26">
        <v>26</v>
      </c>
      <c r="AB31" s="26">
        <v>5</v>
      </c>
      <c r="AC31" s="26">
        <v>3</v>
      </c>
      <c r="AD31" s="26">
        <v>-7</v>
      </c>
      <c r="AE31" s="26">
        <v>2</v>
      </c>
      <c r="AF31" s="26">
        <v>-2</v>
      </c>
      <c r="AG31" s="26">
        <v>1</v>
      </c>
      <c r="AH31" s="26">
        <v>2</v>
      </c>
      <c r="AI31" s="26">
        <v>3</v>
      </c>
      <c r="AJ31" s="18"/>
    </row>
    <row r="32" spans="1:36" ht="20.25">
      <c r="A32" s="1"/>
      <c r="B32" s="1"/>
      <c r="C32" s="55" t="s">
        <v>30</v>
      </c>
      <c r="D32" s="38"/>
      <c r="E32" s="38"/>
      <c r="F32" s="38"/>
      <c r="G32" s="57" t="s">
        <v>0</v>
      </c>
      <c r="H32" s="60" t="s">
        <v>33</v>
      </c>
      <c r="I32" s="21"/>
      <c r="J32" s="21"/>
      <c r="K32" s="21"/>
      <c r="L32" s="37"/>
      <c r="M32" s="17"/>
      <c r="N32" s="27"/>
      <c r="O32" s="21"/>
      <c r="P32" s="1"/>
      <c r="Q32" s="1"/>
      <c r="R32" s="8"/>
      <c r="S32" s="8"/>
      <c r="T32" s="8"/>
      <c r="U32" s="8"/>
      <c r="V32" s="8"/>
      <c r="W32" s="15"/>
      <c r="X32" s="18"/>
      <c r="Y32" s="18"/>
      <c r="Z32" s="18"/>
      <c r="AA32" s="26">
        <v>27</v>
      </c>
      <c r="AB32" s="26">
        <v>2</v>
      </c>
      <c r="AC32" s="26">
        <v>11</v>
      </c>
      <c r="AD32" s="26">
        <v>5</v>
      </c>
      <c r="AE32" s="26">
        <v>-7</v>
      </c>
      <c r="AF32" s="26">
        <v>-3</v>
      </c>
      <c r="AG32" s="26">
        <v>-2</v>
      </c>
      <c r="AH32" s="26">
        <v>1</v>
      </c>
      <c r="AI32" s="26">
        <v>2</v>
      </c>
      <c r="AJ32" s="18"/>
    </row>
    <row r="33" spans="1:36" ht="20.25" customHeight="1">
      <c r="A33" s="1"/>
      <c r="B33" s="1"/>
      <c r="C33" s="1"/>
      <c r="D33" s="1"/>
      <c r="E33" s="1"/>
      <c r="F33" s="31"/>
      <c r="G33" s="24"/>
      <c r="H33" s="24"/>
      <c r="I33" s="23"/>
      <c r="J33" s="24"/>
      <c r="K33" s="23"/>
      <c r="L33" s="6"/>
      <c r="M33" s="25"/>
      <c r="N33" s="6"/>
      <c r="O33" s="25"/>
      <c r="P33" s="8"/>
      <c r="Q33" s="8"/>
      <c r="R33" s="8"/>
      <c r="S33" s="8"/>
      <c r="T33" s="8"/>
      <c r="U33" s="8"/>
      <c r="V33" s="8"/>
      <c r="W33" s="15"/>
      <c r="X33" s="18"/>
      <c r="Y33" s="18"/>
      <c r="Z33" s="18"/>
      <c r="AA33" s="26">
        <v>28</v>
      </c>
      <c r="AB33" s="26">
        <v>7</v>
      </c>
      <c r="AC33" s="26">
        <v>3</v>
      </c>
      <c r="AD33" s="26">
        <v>-2</v>
      </c>
      <c r="AE33" s="26">
        <v>5</v>
      </c>
      <c r="AF33" s="26">
        <v>1</v>
      </c>
      <c r="AG33" s="26">
        <v>-1</v>
      </c>
      <c r="AH33" s="26">
        <v>0</v>
      </c>
      <c r="AI33" s="26">
        <v>-2</v>
      </c>
      <c r="AJ33" s="18"/>
    </row>
    <row r="34" spans="1:36" ht="12.75" customHeight="1">
      <c r="A34" s="1"/>
      <c r="B34" s="1"/>
      <c r="C34" s="1"/>
      <c r="D34" s="1"/>
      <c r="E34" s="8"/>
      <c r="F34" s="8"/>
      <c r="G34" s="8"/>
      <c r="H34" s="8"/>
      <c r="I34" s="8"/>
      <c r="J34" s="8"/>
      <c r="K34" s="8"/>
      <c r="L34" s="15"/>
      <c r="M34" s="18"/>
      <c r="N34" s="18"/>
      <c r="O34" s="18"/>
      <c r="P34" s="8"/>
      <c r="Q34" s="8"/>
      <c r="R34" s="8"/>
      <c r="S34" s="8"/>
      <c r="T34" s="8"/>
      <c r="U34" s="8"/>
      <c r="V34" s="8"/>
      <c r="W34" s="15"/>
      <c r="X34" s="18"/>
      <c r="Y34" s="18"/>
      <c r="Z34" s="18"/>
      <c r="AA34" s="26"/>
      <c r="AB34" s="26">
        <v>7</v>
      </c>
      <c r="AC34" s="26">
        <v>-2</v>
      </c>
      <c r="AD34" s="26">
        <v>5</v>
      </c>
      <c r="AE34" s="26">
        <v>11</v>
      </c>
      <c r="AF34" s="26">
        <v>3</v>
      </c>
      <c r="AG34" s="26">
        <v>4</v>
      </c>
      <c r="AH34" s="26">
        <v>2</v>
      </c>
      <c r="AI34" s="26">
        <v>-2</v>
      </c>
      <c r="AJ34" s="18"/>
    </row>
    <row r="35" spans="1:36" ht="8.25" customHeight="1">
      <c r="A35" s="1"/>
      <c r="B35" s="1"/>
      <c r="C35" s="1"/>
      <c r="D35" s="1"/>
      <c r="E35" s="8"/>
      <c r="F35" s="8"/>
      <c r="G35" s="8"/>
      <c r="H35" s="8"/>
      <c r="I35" s="8"/>
      <c r="J35" s="8"/>
      <c r="K35" s="8"/>
      <c r="L35" s="15"/>
      <c r="M35" s="18"/>
      <c r="N35" s="18"/>
      <c r="O35" s="18"/>
      <c r="P35" s="8"/>
      <c r="Q35" s="8"/>
      <c r="R35" s="8"/>
      <c r="S35" s="8"/>
      <c r="T35" s="8"/>
      <c r="U35" s="8"/>
      <c r="V35" s="8"/>
      <c r="W35" s="15"/>
      <c r="X35" s="18"/>
      <c r="Y35" s="18"/>
      <c r="Z35" s="18"/>
      <c r="AA35" s="26">
        <v>29</v>
      </c>
      <c r="AB35" s="26">
        <v>-7</v>
      </c>
      <c r="AC35" s="26">
        <v>5</v>
      </c>
      <c r="AD35" s="26">
        <v>3</v>
      </c>
      <c r="AE35" s="26">
        <v>11</v>
      </c>
      <c r="AF35" s="26">
        <v>1</v>
      </c>
      <c r="AG35" s="26">
        <v>2</v>
      </c>
      <c r="AH35" s="26">
        <v>3</v>
      </c>
      <c r="AI35" s="26">
        <v>-1</v>
      </c>
      <c r="AJ35" s="18"/>
    </row>
    <row r="36" spans="1:36" ht="18" customHeight="1">
      <c r="A36" s="1"/>
      <c r="B36" s="1"/>
      <c r="C36" s="13" t="s">
        <v>14</v>
      </c>
      <c r="D36" s="6"/>
      <c r="E36" s="6"/>
      <c r="F36" s="8"/>
      <c r="G36" s="8"/>
      <c r="H36" s="8"/>
      <c r="I36" s="8"/>
      <c r="J36" s="8"/>
      <c r="K36" s="8"/>
      <c r="L36" s="15"/>
      <c r="M36" s="18"/>
      <c r="N36" s="18"/>
      <c r="O36" s="18"/>
      <c r="P36" s="8"/>
      <c r="Q36" s="8"/>
      <c r="R36" s="8"/>
      <c r="S36" s="8"/>
      <c r="T36" s="8"/>
      <c r="U36" s="8"/>
      <c r="V36" s="8"/>
      <c r="W36" s="15"/>
      <c r="X36" s="18"/>
      <c r="Y36" s="18"/>
      <c r="Z36" s="18"/>
      <c r="AA36" s="26">
        <v>30</v>
      </c>
      <c r="AB36" s="26">
        <v>5</v>
      </c>
      <c r="AC36" s="26">
        <v>-3</v>
      </c>
      <c r="AD36" s="26">
        <v>11</v>
      </c>
      <c r="AE36" s="26">
        <v>7</v>
      </c>
      <c r="AF36" s="26">
        <v>-2</v>
      </c>
      <c r="AG36" s="26">
        <v>1</v>
      </c>
      <c r="AH36" s="26">
        <v>2</v>
      </c>
      <c r="AI36" s="26">
        <v>3</v>
      </c>
      <c r="AJ36" s="18"/>
    </row>
    <row r="37" spans="1:36" ht="20.25" customHeight="1">
      <c r="A37" s="1"/>
      <c r="B37" s="1"/>
      <c r="C37" s="14" t="s">
        <v>36</v>
      </c>
      <c r="D37" s="1"/>
      <c r="E37" s="8"/>
      <c r="F37" s="8"/>
      <c r="G37" s="8"/>
      <c r="H37" s="8"/>
      <c r="I37" s="8"/>
      <c r="J37" s="8"/>
      <c r="K37" s="8"/>
      <c r="L37" s="15"/>
      <c r="M37" s="18"/>
      <c r="N37" s="18"/>
      <c r="O37" s="18"/>
      <c r="P37" s="28"/>
      <c r="Q37" s="29"/>
      <c r="R37" s="8"/>
      <c r="S37" s="8"/>
      <c r="T37" s="8"/>
      <c r="U37" s="8"/>
      <c r="V37" s="8"/>
      <c r="W37" s="15"/>
      <c r="X37" s="18"/>
      <c r="Y37" s="18"/>
      <c r="Z37" s="18"/>
      <c r="AA37" s="26">
        <v>31</v>
      </c>
      <c r="AB37" s="26">
        <v>7</v>
      </c>
      <c r="AC37" s="26">
        <v>3</v>
      </c>
      <c r="AD37" s="26">
        <v>-11</v>
      </c>
      <c r="AE37" s="26">
        <v>5</v>
      </c>
      <c r="AF37" s="26">
        <v>-3</v>
      </c>
      <c r="AG37" s="26">
        <v>-2</v>
      </c>
      <c r="AH37" s="26">
        <v>1</v>
      </c>
      <c r="AI37" s="26">
        <v>2</v>
      </c>
      <c r="AJ37" s="18"/>
    </row>
    <row r="38" spans="1:36" ht="16.5" customHeight="1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15"/>
      <c r="M38" s="18"/>
      <c r="N38" s="1"/>
      <c r="O38" s="1"/>
      <c r="P38" s="1"/>
      <c r="Q38" s="1"/>
      <c r="R38" s="1"/>
      <c r="S38" s="8"/>
      <c r="T38" s="8"/>
      <c r="U38" s="8"/>
      <c r="V38" s="8"/>
      <c r="W38" s="15"/>
      <c r="X38" s="18"/>
      <c r="Y38" s="18"/>
      <c r="Z38" s="18"/>
      <c r="AA38" s="26">
        <v>32</v>
      </c>
      <c r="AB38" s="26">
        <v>7</v>
      </c>
      <c r="AC38" s="26">
        <v>2</v>
      </c>
      <c r="AD38" s="26">
        <v>5</v>
      </c>
      <c r="AE38" s="26">
        <v>-11</v>
      </c>
      <c r="AF38" s="26">
        <v>1</v>
      </c>
      <c r="AG38" s="26">
        <v>-1</v>
      </c>
      <c r="AH38" s="26">
        <v>0</v>
      </c>
      <c r="AI38" s="26">
        <v>-2</v>
      </c>
      <c r="AJ38" s="18"/>
    </row>
    <row r="39" spans="1:36" ht="20.25" customHeight="1">
      <c r="A39" s="1"/>
      <c r="B39" s="1"/>
      <c r="C39" s="55" t="s">
        <v>30</v>
      </c>
      <c r="D39" s="56">
        <v>1</v>
      </c>
      <c r="E39" s="56">
        <v>2</v>
      </c>
      <c r="F39" s="56">
        <v>3</v>
      </c>
      <c r="G39" s="57" t="s">
        <v>0</v>
      </c>
      <c r="H39" s="8"/>
      <c r="I39" s="55" t="s">
        <v>39</v>
      </c>
      <c r="J39" s="56">
        <v>2</v>
      </c>
      <c r="K39" s="56">
        <v>7</v>
      </c>
      <c r="L39" s="56">
        <v>9</v>
      </c>
      <c r="M39" s="57" t="s">
        <v>0</v>
      </c>
      <c r="N39" s="1"/>
      <c r="O39" s="1"/>
      <c r="P39" s="1"/>
      <c r="Q39" s="1"/>
      <c r="R39" s="1"/>
      <c r="S39" s="1"/>
      <c r="T39" s="8"/>
      <c r="U39" s="8"/>
      <c r="V39" s="8"/>
      <c r="W39" s="15"/>
      <c r="X39" s="18"/>
      <c r="Y39" s="18"/>
      <c r="Z39" s="18"/>
      <c r="AA39" s="26">
        <v>33</v>
      </c>
      <c r="AB39" s="26">
        <v>11</v>
      </c>
      <c r="AC39" s="26">
        <v>5</v>
      </c>
      <c r="AD39" s="26">
        <v>-3</v>
      </c>
      <c r="AE39" s="26">
        <v>7</v>
      </c>
      <c r="AF39" s="26">
        <v>3</v>
      </c>
      <c r="AG39" s="26">
        <v>4</v>
      </c>
      <c r="AH39" s="26">
        <v>2</v>
      </c>
      <c r="AI39" s="26">
        <v>-2</v>
      </c>
      <c r="AJ39" s="18"/>
    </row>
    <row r="40" spans="1:36" ht="12.75">
      <c r="A40" s="1"/>
      <c r="B40" s="1"/>
      <c r="C40" s="19"/>
      <c r="D40" s="6"/>
      <c r="E40" s="6"/>
      <c r="F40" s="6"/>
      <c r="G40" s="6"/>
      <c r="H40" s="6"/>
      <c r="I40" s="66"/>
      <c r="J40" s="66"/>
      <c r="K40" s="66"/>
      <c r="L40" s="66"/>
      <c r="M40" s="66"/>
      <c r="N40" s="66"/>
      <c r="O40" s="66"/>
      <c r="P40" s="66"/>
      <c r="Q40" s="66" t="s">
        <v>49</v>
      </c>
      <c r="R40" s="66"/>
      <c r="S40" s="66"/>
      <c r="T40" s="66"/>
      <c r="U40" s="66"/>
      <c r="V40" s="66"/>
      <c r="W40" s="66"/>
      <c r="X40" s="18"/>
      <c r="Y40" s="18"/>
      <c r="Z40" s="18"/>
      <c r="AA40" s="26">
        <v>34</v>
      </c>
      <c r="AB40" s="26">
        <v>2</v>
      </c>
      <c r="AC40" s="26">
        <v>-3</v>
      </c>
      <c r="AD40" s="26">
        <v>5</v>
      </c>
      <c r="AE40" s="26">
        <v>11</v>
      </c>
      <c r="AF40" s="26">
        <v>1</v>
      </c>
      <c r="AG40" s="26">
        <v>2</v>
      </c>
      <c r="AH40" s="26">
        <v>3</v>
      </c>
      <c r="AI40" s="26">
        <v>-1</v>
      </c>
      <c r="AJ40" s="18"/>
    </row>
    <row r="41" spans="1:36" ht="18">
      <c r="A41" s="1"/>
      <c r="B41" s="1"/>
      <c r="C41" s="18"/>
      <c r="D41" s="56"/>
      <c r="E41" s="1"/>
      <c r="F41" s="56"/>
      <c r="G41" s="1"/>
      <c r="H41" s="1"/>
      <c r="I41" s="66"/>
      <c r="J41" s="64">
        <f>O41+R41*T41</f>
        <v>0</v>
      </c>
      <c r="K41" s="66"/>
      <c r="L41" s="64">
        <f>IF(W41&lt;&gt;0,T41*W41,0)</f>
        <v>1111</v>
      </c>
      <c r="M41" s="66"/>
      <c r="N41" s="66"/>
      <c r="O41" s="64">
        <f>D39</f>
        <v>1</v>
      </c>
      <c r="P41" s="66"/>
      <c r="Q41" s="65" t="s">
        <v>42</v>
      </c>
      <c r="R41" s="64">
        <f>IF(T41&lt;&gt;0,(D41-O41)/T41,IF(D41=O41,1111,999))</f>
        <v>-1</v>
      </c>
      <c r="S41" s="66"/>
      <c r="T41" s="64">
        <f>J39-D39</f>
        <v>1</v>
      </c>
      <c r="U41" s="66"/>
      <c r="V41" s="65" t="s">
        <v>45</v>
      </c>
      <c r="W41" s="64">
        <f>IF(AND(T41=0,F41&lt;&gt;0),0,IF(AND(T41&lt;&gt;0,F41=0),1111,IF(AND(T41=0,F41=0),0,F41/T41)))</f>
        <v>1111</v>
      </c>
      <c r="X41" s="18"/>
      <c r="Y41" s="18"/>
      <c r="Z41" s="18"/>
      <c r="AA41" s="26">
        <v>35</v>
      </c>
      <c r="AB41" s="26">
        <v>-7</v>
      </c>
      <c r="AC41" s="26">
        <v>2</v>
      </c>
      <c r="AD41" s="26">
        <v>3</v>
      </c>
      <c r="AE41" s="26">
        <v>11</v>
      </c>
      <c r="AF41" s="26">
        <v>-2</v>
      </c>
      <c r="AG41" s="26">
        <v>1</v>
      </c>
      <c r="AH41" s="26">
        <v>2</v>
      </c>
      <c r="AI41" s="26">
        <v>3</v>
      </c>
      <c r="AJ41" s="18"/>
    </row>
    <row r="42" spans="1:36" ht="20.25">
      <c r="A42" s="1"/>
      <c r="B42" s="1"/>
      <c r="C42" s="33" t="s">
        <v>15</v>
      </c>
      <c r="D42" s="56"/>
      <c r="E42" s="63" t="s">
        <v>41</v>
      </c>
      <c r="F42" s="56"/>
      <c r="G42" s="1"/>
      <c r="H42" s="1"/>
      <c r="I42" s="66" t="s">
        <v>15</v>
      </c>
      <c r="J42" s="64">
        <f>O42+R42*T42</f>
        <v>-3</v>
      </c>
      <c r="K42" s="64" t="s">
        <v>27</v>
      </c>
      <c r="L42" s="64">
        <f>IF(W41&lt;&gt;0,T42*W41,IF(W42&lt;&gt;0,T42*W42,0))</f>
        <v>5555</v>
      </c>
      <c r="M42" s="66"/>
      <c r="N42" s="64" t="s">
        <v>48</v>
      </c>
      <c r="O42" s="64">
        <f>E39</f>
        <v>2</v>
      </c>
      <c r="P42" s="66"/>
      <c r="Q42" s="65" t="s">
        <v>43</v>
      </c>
      <c r="R42" s="64">
        <f>IF(R41=999,999,IF(R41&lt;&gt;1111,R41,IF(T42&lt;&gt;0,(D42-O42)/T42,IF(D42=O42,1111,999))))</f>
        <v>-1</v>
      </c>
      <c r="S42" s="64" t="s">
        <v>40</v>
      </c>
      <c r="T42" s="64">
        <f>K39-E39</f>
        <v>5</v>
      </c>
      <c r="U42" s="66"/>
      <c r="V42" s="65" t="s">
        <v>46</v>
      </c>
      <c r="W42" s="64">
        <f>IF(AND(T42=0,F42&lt;&gt;0),0,IF(AND(T42&lt;&gt;0,F42=0),1111,IF(AND(T42=0,F42=0),0,F42/T42)))</f>
        <v>1111</v>
      </c>
      <c r="X42" s="18"/>
      <c r="Y42" s="18"/>
      <c r="Z42" s="18"/>
      <c r="AA42" s="26">
        <v>36</v>
      </c>
      <c r="AB42" s="26">
        <v>7</v>
      </c>
      <c r="AC42" s="26">
        <v>-5</v>
      </c>
      <c r="AD42" s="26">
        <v>3</v>
      </c>
      <c r="AE42" s="26">
        <v>11</v>
      </c>
      <c r="AF42" s="26">
        <v>-3</v>
      </c>
      <c r="AG42" s="26">
        <v>-2</v>
      </c>
      <c r="AH42" s="26">
        <v>1</v>
      </c>
      <c r="AI42" s="26">
        <v>2</v>
      </c>
      <c r="AJ42" s="18"/>
    </row>
    <row r="43" spans="1:36" ht="17.25" customHeight="1">
      <c r="A43" s="1"/>
      <c r="B43" s="1"/>
      <c r="C43" s="18"/>
      <c r="D43" s="56"/>
      <c r="E43" s="1"/>
      <c r="F43" s="56"/>
      <c r="G43" s="1"/>
      <c r="H43" s="1"/>
      <c r="I43" s="66"/>
      <c r="J43" s="64">
        <f>O43+R43*T43</f>
        <v>-3</v>
      </c>
      <c r="K43" s="66"/>
      <c r="L43" s="64">
        <f>IF(W41&lt;&gt;0,T43*W41,IF(W42&lt;&gt;0,T43*W42,T43*W43))</f>
        <v>6666</v>
      </c>
      <c r="M43" s="66"/>
      <c r="N43" s="66"/>
      <c r="O43" s="64">
        <f>F39</f>
        <v>3</v>
      </c>
      <c r="P43" s="66"/>
      <c r="Q43" s="65" t="s">
        <v>44</v>
      </c>
      <c r="R43" s="64">
        <f>IF(R42=999,999,IF(R42&lt;&gt;1111,R42,(D43-O43)/T43))</f>
        <v>-1</v>
      </c>
      <c r="S43" s="66"/>
      <c r="T43" s="64">
        <f>L39-F39</f>
        <v>6</v>
      </c>
      <c r="U43" s="66"/>
      <c r="V43" s="65" t="s">
        <v>47</v>
      </c>
      <c r="W43" s="64">
        <f>IF(AND(T43=0,F43&lt;&gt;0),0,IF(AND(T43&lt;&gt;0,F43=0),1111,IF(AND(T43=0,F43=0),0,F43/T43)))</f>
        <v>1111</v>
      </c>
      <c r="X43" s="18"/>
      <c r="Y43" s="18"/>
      <c r="Z43" s="18"/>
      <c r="AA43" s="26"/>
      <c r="AB43" s="26"/>
      <c r="AC43" s="26"/>
      <c r="AD43" s="26"/>
      <c r="AE43" s="26"/>
      <c r="AF43" s="26">
        <v>1</v>
      </c>
      <c r="AG43" s="26">
        <v>-1</v>
      </c>
      <c r="AH43" s="26">
        <v>0</v>
      </c>
      <c r="AI43" s="26">
        <v>-2</v>
      </c>
      <c r="AJ43" s="18"/>
    </row>
    <row r="44" spans="1:36" ht="15">
      <c r="A44" s="1"/>
      <c r="B44" s="1"/>
      <c r="C44" s="22"/>
      <c r="D44" s="54"/>
      <c r="E44" s="21"/>
      <c r="F44" s="21"/>
      <c r="G44" s="27"/>
      <c r="H44" s="21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18"/>
      <c r="Y44" s="18"/>
      <c r="Z44" s="18"/>
      <c r="AA44" s="26"/>
      <c r="AB44" s="26"/>
      <c r="AC44" s="26"/>
      <c r="AD44" s="26"/>
      <c r="AE44" s="26"/>
      <c r="AF44" s="26"/>
      <c r="AG44" s="26"/>
      <c r="AH44" s="26"/>
      <c r="AI44" s="26"/>
      <c r="AJ44" s="18"/>
    </row>
    <row r="45" spans="1:47" ht="15">
      <c r="A45" s="1"/>
      <c r="B45" s="1"/>
      <c r="C45" s="14" t="s">
        <v>50</v>
      </c>
      <c r="D45" s="1"/>
      <c r="E45" s="1"/>
      <c r="F45" s="1"/>
      <c r="G45" s="1"/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8"/>
      <c r="Y45" s="18"/>
      <c r="Z45" s="18"/>
      <c r="AA45" s="66" t="s">
        <v>30</v>
      </c>
      <c r="AB45" s="64">
        <f>D39</f>
        <v>1</v>
      </c>
      <c r="AC45" s="64">
        <f>E39</f>
        <v>2</v>
      </c>
      <c r="AD45" s="64">
        <f>F39</f>
        <v>3</v>
      </c>
      <c r="AE45" s="66" t="s">
        <v>0</v>
      </c>
      <c r="AF45" s="66"/>
      <c r="AG45" s="66" t="s">
        <v>39</v>
      </c>
      <c r="AH45" s="64">
        <f>J39</f>
        <v>2</v>
      </c>
      <c r="AI45" s="64">
        <f>K39</f>
        <v>7</v>
      </c>
      <c r="AJ45" s="64">
        <f>L39</f>
        <v>9</v>
      </c>
      <c r="AK45" s="66" t="s">
        <v>0</v>
      </c>
      <c r="AL45" s="1"/>
      <c r="AM45" s="1"/>
      <c r="AN45" s="1"/>
      <c r="AO45" s="1"/>
      <c r="AP45" s="1"/>
      <c r="AQ45" s="1"/>
      <c r="AR45" s="8"/>
      <c r="AS45" s="8"/>
      <c r="AT45" s="8"/>
      <c r="AU45" s="15"/>
    </row>
    <row r="46" spans="1:47" ht="12.75">
      <c r="A46" s="1"/>
      <c r="B46" s="1"/>
      <c r="C46" s="1"/>
      <c r="D46" s="1"/>
      <c r="E46" s="1"/>
      <c r="F46" s="1"/>
      <c r="G46" s="1"/>
      <c r="H46" s="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8"/>
      <c r="Y46" s="18"/>
      <c r="Z46" s="18"/>
      <c r="AA46" s="66"/>
      <c r="AB46" s="66"/>
      <c r="AC46" s="66"/>
      <c r="AD46" s="66"/>
      <c r="AE46" s="66"/>
      <c r="AF46" s="6"/>
      <c r="AG46" s="66"/>
      <c r="AH46" s="66"/>
      <c r="AI46" s="66"/>
      <c r="AJ46" s="66"/>
      <c r="AK46" s="66"/>
      <c r="AL46" s="66"/>
      <c r="AM46" s="66"/>
      <c r="AN46" s="66"/>
      <c r="AO46" s="66" t="s">
        <v>49</v>
      </c>
      <c r="AP46" s="66"/>
      <c r="AQ46" s="66"/>
      <c r="AR46" s="66"/>
      <c r="AS46" s="66"/>
      <c r="AT46" s="66"/>
      <c r="AU46" s="66"/>
    </row>
    <row r="47" spans="1:47" ht="12.75">
      <c r="A47" s="1"/>
      <c r="B47" s="1"/>
      <c r="C47" s="1"/>
      <c r="D47" s="1"/>
      <c r="E47" s="1"/>
      <c r="F47" s="1"/>
      <c r="G47" s="1"/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52"/>
      <c r="Y47" s="52"/>
      <c r="Z47" s="52"/>
      <c r="AA47" s="66"/>
      <c r="AB47" s="64">
        <f>L111</f>
        <v>17</v>
      </c>
      <c r="AC47" s="66"/>
      <c r="AD47" s="64">
        <v>3</v>
      </c>
      <c r="AE47" s="66"/>
      <c r="AF47" s="1"/>
      <c r="AG47" s="66"/>
      <c r="AH47" s="64">
        <f>AM47+AP47*AR47</f>
        <v>17</v>
      </c>
      <c r="AI47" s="66"/>
      <c r="AJ47" s="64">
        <f>IF(AU47&lt;&gt;0,AR47*AU47,0)</f>
        <v>3</v>
      </c>
      <c r="AK47" s="66"/>
      <c r="AL47" s="66"/>
      <c r="AM47" s="64">
        <f>AB45</f>
        <v>1</v>
      </c>
      <c r="AN47" s="66"/>
      <c r="AO47" s="65" t="s">
        <v>42</v>
      </c>
      <c r="AP47" s="64">
        <f>IF(AR47&lt;&gt;0,(AB47-AM47)/AR47,IF(AB47=AM47,1111,999))</f>
        <v>16</v>
      </c>
      <c r="AQ47" s="66"/>
      <c r="AR47" s="64">
        <f>AH45-AB45</f>
        <v>1</v>
      </c>
      <c r="AS47" s="66"/>
      <c r="AT47" s="65" t="s">
        <v>45</v>
      </c>
      <c r="AU47" s="64">
        <f>IF(AND(AR47=0,AD47&lt;&gt;0),0,IF(AND(AR47&lt;&gt;0,AD47=0),1111,IF(AND(AR47=0,AD47=0),0,AD47/AR47)))</f>
        <v>3</v>
      </c>
    </row>
    <row r="48" spans="1:47" ht="12.75">
      <c r="A48" s="1"/>
      <c r="B48" s="1"/>
      <c r="C48" s="1"/>
      <c r="D48" s="1"/>
      <c r="E48" s="1"/>
      <c r="F48" s="1"/>
      <c r="G48" s="1"/>
      <c r="H48" s="1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2"/>
      <c r="Y48" s="52"/>
      <c r="Z48" s="52"/>
      <c r="AA48" s="66" t="s">
        <v>15</v>
      </c>
      <c r="AB48" s="64">
        <f>M111</f>
        <v>1</v>
      </c>
      <c r="AC48" s="66" t="s">
        <v>41</v>
      </c>
      <c r="AD48" s="64">
        <v>6</v>
      </c>
      <c r="AE48" s="66"/>
      <c r="AF48" s="1"/>
      <c r="AG48" s="64" t="s">
        <v>15</v>
      </c>
      <c r="AH48" s="64">
        <f>AM48+AP48*AR48</f>
        <v>82</v>
      </c>
      <c r="AI48" s="64" t="s">
        <v>27</v>
      </c>
      <c r="AJ48" s="64">
        <f>IF(AU47&lt;&gt;0,AR48*AU47,IF(AU48&lt;&gt;0,AR48*AU48,0))</f>
        <v>15</v>
      </c>
      <c r="AK48" s="66"/>
      <c r="AL48" s="64" t="s">
        <v>48</v>
      </c>
      <c r="AM48" s="64">
        <f>AC45</f>
        <v>2</v>
      </c>
      <c r="AN48" s="66"/>
      <c r="AO48" s="65" t="s">
        <v>43</v>
      </c>
      <c r="AP48" s="64">
        <f>IF(AP47=999,999,IF(AP47&lt;&gt;1111,AP47,IF(AR48&lt;&gt;0,(AB48-AM48)/AR48,IF(AB48=AM48,1111,999))))</f>
        <v>16</v>
      </c>
      <c r="AQ48" s="64" t="s">
        <v>40</v>
      </c>
      <c r="AR48" s="64">
        <f>AI45-AC45</f>
        <v>5</v>
      </c>
      <c r="AS48" s="66"/>
      <c r="AT48" s="65" t="s">
        <v>46</v>
      </c>
      <c r="AU48" s="64">
        <f>IF(AND(AR48=0,AD48&lt;&gt;0),0,IF(AND(AR48&lt;&gt;0,AD48=0),1111,IF(AND(AR48=0,AD48=0),0,AD48/AR48)))</f>
        <v>1.2</v>
      </c>
    </row>
    <row r="49" spans="1:47" ht="12.75">
      <c r="A49" s="1"/>
      <c r="B49" s="1"/>
      <c r="C49" s="1"/>
      <c r="D49" s="1"/>
      <c r="E49" s="1"/>
      <c r="F49" s="1"/>
      <c r="G49" s="1"/>
      <c r="H49" s="1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52"/>
      <c r="Y49" s="52"/>
      <c r="Z49" s="52"/>
      <c r="AA49" s="66"/>
      <c r="AB49" s="64">
        <f>N111</f>
        <v>10</v>
      </c>
      <c r="AC49" s="66"/>
      <c r="AD49" s="64">
        <v>3</v>
      </c>
      <c r="AE49" s="66"/>
      <c r="AF49" s="1"/>
      <c r="AG49" s="66"/>
      <c r="AH49" s="64">
        <f>AM49+AP49*AR49</f>
        <v>99</v>
      </c>
      <c r="AI49" s="66"/>
      <c r="AJ49" s="64">
        <f>IF(AU47&lt;&gt;0,AR49*AU47,IF(AU48&lt;&gt;0,AR49*AU48,AR49*AU49))</f>
        <v>18</v>
      </c>
      <c r="AK49" s="66"/>
      <c r="AL49" s="66"/>
      <c r="AM49" s="64">
        <f>AD45</f>
        <v>3</v>
      </c>
      <c r="AN49" s="66"/>
      <c r="AO49" s="65" t="s">
        <v>44</v>
      </c>
      <c r="AP49" s="64">
        <f>IF(AP48=999,999,IF(AP48&lt;&gt;1111,AP48,(AB49-AM49)/AR49))</f>
        <v>16</v>
      </c>
      <c r="AQ49" s="66"/>
      <c r="AR49" s="64">
        <f>AJ45-AD45</f>
        <v>6</v>
      </c>
      <c r="AS49" s="66"/>
      <c r="AT49" s="65" t="s">
        <v>47</v>
      </c>
      <c r="AU49" s="64">
        <f>IF(AND(AR49=0,AD49&lt;&gt;0),0,IF(AND(AR49&lt;&gt;0,AD49=0),1111,IF(AND(AR49=0,AD49=0),0,AD49/AR49)))</f>
        <v>0.5</v>
      </c>
    </row>
    <row r="50" spans="1:47" ht="12.75">
      <c r="A50" s="1"/>
      <c r="B50" s="1"/>
      <c r="C50" s="1"/>
      <c r="D50" s="1"/>
      <c r="E50" s="1"/>
      <c r="F50" s="1"/>
      <c r="G50" s="1"/>
      <c r="H50" s="1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51"/>
      <c r="Y50" s="51"/>
      <c r="Z50" s="51"/>
      <c r="AA50" s="66"/>
      <c r="AB50" s="66"/>
      <c r="AC50" s="66"/>
      <c r="AD50" s="66"/>
      <c r="AE50" s="66"/>
      <c r="AF50" s="21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</row>
    <row r="51" spans="1:36" ht="12.75">
      <c r="A51" s="1"/>
      <c r="B51" s="1"/>
      <c r="C51" s="1"/>
      <c r="D51" s="1"/>
      <c r="E51" s="1"/>
      <c r="F51" s="1"/>
      <c r="G51" s="1"/>
      <c r="H51" s="1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51"/>
      <c r="Y51" s="51"/>
      <c r="Z51" s="51"/>
      <c r="AA51" s="51"/>
      <c r="AB51" s="51"/>
      <c r="AC51" s="51"/>
      <c r="AD51" s="52"/>
      <c r="AE51" s="18"/>
      <c r="AF51" s="18"/>
      <c r="AG51" s="18"/>
      <c r="AH51" s="18"/>
      <c r="AI51" s="18"/>
      <c r="AJ51" s="18"/>
    </row>
    <row r="52" spans="1:34" ht="18">
      <c r="A52" s="1"/>
      <c r="B52" s="1"/>
      <c r="C52" s="13" t="s">
        <v>51</v>
      </c>
      <c r="D52" s="1"/>
      <c r="E52" s="1"/>
      <c r="F52" s="1"/>
      <c r="G52" s="1"/>
      <c r="H52" s="1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3"/>
      <c r="Y52" s="51"/>
      <c r="Z52" s="51"/>
      <c r="AA52" s="51"/>
      <c r="AB52" s="51"/>
      <c r="AC52" s="53"/>
      <c r="AD52" s="52"/>
      <c r="AE52" s="52"/>
      <c r="AF52" s="1"/>
      <c r="AG52" s="1"/>
      <c r="AH52" s="1"/>
    </row>
    <row r="53" spans="1:34" ht="12.75">
      <c r="A53" s="1"/>
      <c r="B53" s="1"/>
      <c r="C53" s="1"/>
      <c r="D53" s="1"/>
      <c r="E53" s="1"/>
      <c r="F53" s="1"/>
      <c r="G53" s="1"/>
      <c r="H53" s="1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9"/>
      <c r="Y53" s="8"/>
      <c r="Z53" s="8"/>
      <c r="AA53" s="8"/>
      <c r="AB53" s="8"/>
      <c r="AC53" s="9"/>
      <c r="AD53" s="1"/>
      <c r="AE53" s="1"/>
      <c r="AF53" s="1"/>
      <c r="AG53" s="1"/>
      <c r="AH53" s="1"/>
    </row>
    <row r="54" spans="1:34" ht="15">
      <c r="A54" s="1"/>
      <c r="B54" s="1"/>
      <c r="C54" s="14" t="s">
        <v>52</v>
      </c>
      <c r="D54" s="1"/>
      <c r="E54" s="1"/>
      <c r="F54" s="1"/>
      <c r="G54" s="1"/>
      <c r="H54" s="18"/>
      <c r="I54" s="1"/>
      <c r="J54" s="8"/>
      <c r="K54" s="8"/>
      <c r="L54" s="8"/>
      <c r="M54" s="8"/>
      <c r="N54" s="8"/>
      <c r="O54" s="8"/>
      <c r="P54" s="8"/>
      <c r="Q54" s="15"/>
      <c r="R54" s="18"/>
      <c r="S54" s="18"/>
      <c r="T54" s="18"/>
      <c r="U54" s="1"/>
      <c r="V54" s="1"/>
      <c r="W54" s="1"/>
      <c r="X54" s="9"/>
      <c r="Y54" s="8"/>
      <c r="Z54" s="8"/>
      <c r="AA54" s="8"/>
      <c r="AB54" s="8"/>
      <c r="AC54" s="9"/>
      <c r="AD54" s="1"/>
      <c r="AE54" s="1"/>
      <c r="AF54" s="1"/>
      <c r="AG54" s="1"/>
      <c r="AH54" s="1"/>
    </row>
    <row r="55" spans="1:34" ht="15">
      <c r="A55" s="1"/>
      <c r="B55" s="1"/>
      <c r="C55" s="14" t="s">
        <v>53</v>
      </c>
      <c r="D55" s="67">
        <v>5</v>
      </c>
      <c r="E55" s="14" t="s">
        <v>54</v>
      </c>
      <c r="F55" s="1"/>
      <c r="G55" s="1"/>
      <c r="H55" s="18"/>
      <c r="I55" s="1"/>
      <c r="J55" s="8"/>
      <c r="K55" s="8"/>
      <c r="L55" s="8"/>
      <c r="M55" s="8"/>
      <c r="N55" s="8"/>
      <c r="O55" s="8"/>
      <c r="P55" s="8"/>
      <c r="Q55" s="15"/>
      <c r="R55" s="18"/>
      <c r="S55" s="18"/>
      <c r="T55" s="18"/>
      <c r="U55" s="1"/>
      <c r="V55" s="1"/>
      <c r="W55" s="1"/>
      <c r="X55" s="1"/>
      <c r="Y55" s="8"/>
      <c r="Z55" s="8"/>
      <c r="AA55" s="8"/>
      <c r="AB55" s="8"/>
      <c r="AC55" s="1"/>
      <c r="AD55" s="1"/>
      <c r="AE55" s="1"/>
      <c r="AF55" s="1"/>
      <c r="AG55" s="1"/>
      <c r="AH55" s="1"/>
    </row>
    <row r="56" spans="1:34" ht="15">
      <c r="A56" s="1"/>
      <c r="B56" s="1"/>
      <c r="C56" s="14" t="s">
        <v>55</v>
      </c>
      <c r="D56" s="67">
        <v>4</v>
      </c>
      <c r="E56" s="14" t="s">
        <v>54</v>
      </c>
      <c r="F56" s="1"/>
      <c r="G56" s="1"/>
      <c r="H56" s="18"/>
      <c r="I56" s="1"/>
      <c r="J56" s="8"/>
      <c r="K56" s="8"/>
      <c r="L56" s="8"/>
      <c r="M56" s="8"/>
      <c r="N56" s="8"/>
      <c r="O56" s="8"/>
      <c r="P56" s="8"/>
      <c r="Q56" s="15"/>
      <c r="R56" s="18"/>
      <c r="S56" s="18"/>
      <c r="T56" s="18"/>
      <c r="U56" s="1"/>
      <c r="V56" s="1"/>
      <c r="W56" s="1"/>
      <c r="X56" s="1"/>
      <c r="Y56" s="8"/>
      <c r="Z56" s="8"/>
      <c r="AA56" s="8"/>
      <c r="AB56" s="8"/>
      <c r="AC56" s="1"/>
      <c r="AD56" s="1"/>
      <c r="AE56" s="1"/>
      <c r="AF56" s="1"/>
      <c r="AG56" s="1"/>
      <c r="AH56" s="1"/>
    </row>
    <row r="57" spans="1:34" ht="15">
      <c r="A57" s="1"/>
      <c r="B57" s="1"/>
      <c r="C57" s="14" t="s">
        <v>56</v>
      </c>
      <c r="D57" s="67">
        <v>3</v>
      </c>
      <c r="E57" s="14" t="s">
        <v>54</v>
      </c>
      <c r="F57" s="1"/>
      <c r="G57" s="1"/>
      <c r="H57" s="18"/>
      <c r="I57" s="1"/>
      <c r="J57" s="8"/>
      <c r="K57" s="8"/>
      <c r="L57" s="8"/>
      <c r="M57" s="8"/>
      <c r="N57" s="8"/>
      <c r="O57" s="8"/>
      <c r="P57" s="8"/>
      <c r="Q57" s="15"/>
      <c r="R57" s="18"/>
      <c r="S57" s="18"/>
      <c r="T57" s="18"/>
      <c r="U57" s="1"/>
      <c r="V57" s="1"/>
      <c r="W57" s="1"/>
      <c r="X57" s="1"/>
      <c r="Y57" s="8"/>
      <c r="Z57" s="8"/>
      <c r="AA57" s="8"/>
      <c r="AB57" s="8"/>
      <c r="AC57" s="1"/>
      <c r="AD57" s="1"/>
      <c r="AE57" s="1"/>
      <c r="AF57" s="1"/>
      <c r="AG57" s="1"/>
      <c r="AH57" s="1"/>
    </row>
    <row r="58" spans="1:34" ht="15">
      <c r="A58" s="1"/>
      <c r="B58" s="1"/>
      <c r="C58" s="14" t="s">
        <v>57</v>
      </c>
      <c r="D58" s="1"/>
      <c r="E58" s="1"/>
      <c r="F58" s="1"/>
      <c r="G58" s="1"/>
      <c r="H58" s="18"/>
      <c r="I58" s="1"/>
      <c r="J58" s="8"/>
      <c r="K58" s="8"/>
      <c r="L58" s="8"/>
      <c r="M58" s="8"/>
      <c r="N58" s="8"/>
      <c r="O58" s="8"/>
      <c r="P58" s="8"/>
      <c r="Q58" s="15"/>
      <c r="R58" s="18"/>
      <c r="S58" s="18"/>
      <c r="T58" s="18"/>
      <c r="U58" s="1"/>
      <c r="V58" s="1"/>
      <c r="W58" s="1"/>
      <c r="X58" s="1"/>
      <c r="Y58" s="8"/>
      <c r="Z58" s="8"/>
      <c r="AA58" s="8"/>
      <c r="AB58" s="8"/>
      <c r="AC58" s="1"/>
      <c r="AD58" s="1"/>
      <c r="AE58" s="1"/>
      <c r="AF58" s="1"/>
      <c r="AG58" s="1"/>
      <c r="AH58" s="1"/>
    </row>
    <row r="59" spans="1:34" ht="15">
      <c r="A59" s="1"/>
      <c r="B59" s="1"/>
      <c r="C59" s="14" t="s">
        <v>59</v>
      </c>
      <c r="D59" s="1"/>
      <c r="E59" s="1"/>
      <c r="F59" s="1"/>
      <c r="G59" s="1"/>
      <c r="H59" s="18"/>
      <c r="I59" s="1"/>
      <c r="J59" s="8"/>
      <c r="K59" s="8"/>
      <c r="L59" s="8"/>
      <c r="M59" s="8"/>
      <c r="N59" s="8"/>
      <c r="O59" s="8"/>
      <c r="P59" s="8"/>
      <c r="Q59" s="15"/>
      <c r="R59" s="18"/>
      <c r="S59" s="18"/>
      <c r="T59" s="18"/>
      <c r="U59" s="1"/>
      <c r="V59" s="1"/>
      <c r="W59" s="1"/>
      <c r="X59" s="1"/>
      <c r="Y59" s="8"/>
      <c r="Z59" s="8"/>
      <c r="AA59" s="8"/>
      <c r="AB59" s="8"/>
      <c r="AC59" s="1"/>
      <c r="AD59" s="1"/>
      <c r="AE59" s="1"/>
      <c r="AF59" s="1"/>
      <c r="AG59" s="1"/>
      <c r="AH59" s="1"/>
    </row>
    <row r="60" spans="1:34" ht="15">
      <c r="A60" s="1"/>
      <c r="B60" s="1"/>
      <c r="C60" s="14" t="s">
        <v>60</v>
      </c>
      <c r="D60" s="1"/>
      <c r="E60" s="1"/>
      <c r="F60" s="1"/>
      <c r="G60" s="1"/>
      <c r="H60" s="18"/>
      <c r="I60" s="1"/>
      <c r="J60" s="8"/>
      <c r="K60" s="8"/>
      <c r="L60" s="8"/>
      <c r="M60" s="8"/>
      <c r="N60" s="8"/>
      <c r="O60" s="8"/>
      <c r="P60" s="8"/>
      <c r="Q60" s="15"/>
      <c r="R60" s="18"/>
      <c r="S60" s="18"/>
      <c r="T60" s="18"/>
      <c r="U60" s="1"/>
      <c r="V60" s="1"/>
      <c r="W60" s="1"/>
      <c r="X60" s="1"/>
      <c r="Y60" s="8"/>
      <c r="Z60" s="8"/>
      <c r="AA60" s="8"/>
      <c r="AB60" s="8"/>
      <c r="AC60" s="1"/>
      <c r="AD60" s="1"/>
      <c r="AE60" s="1"/>
      <c r="AF60" s="1"/>
      <c r="AG60" s="1"/>
      <c r="AH60" s="1"/>
    </row>
    <row r="61" spans="1:34" ht="15">
      <c r="A61" s="1"/>
      <c r="B61" s="1"/>
      <c r="C61" s="14"/>
      <c r="D61" s="1"/>
      <c r="E61" s="1"/>
      <c r="F61" s="1"/>
      <c r="G61" s="1"/>
      <c r="H61" s="1"/>
      <c r="I61" s="26">
        <f>D62</f>
        <v>5</v>
      </c>
      <c r="J61" s="26">
        <f>E62+D55</f>
        <v>7</v>
      </c>
      <c r="K61" s="26">
        <f>F62</f>
        <v>4</v>
      </c>
      <c r="L61" s="21"/>
      <c r="M61" s="8"/>
      <c r="N61" s="8"/>
      <c r="O61" s="8"/>
      <c r="P61" s="8"/>
      <c r="Q61" s="15"/>
      <c r="R61" s="18"/>
      <c r="S61" s="18"/>
      <c r="T61" s="18"/>
      <c r="U61" s="1"/>
      <c r="V61" s="1"/>
      <c r="W61" s="1"/>
      <c r="X61" s="1"/>
      <c r="Y61" s="8"/>
      <c r="Z61" s="8"/>
      <c r="AA61" s="8"/>
      <c r="AB61" s="8"/>
      <c r="AC61" s="1"/>
      <c r="AD61" s="1"/>
      <c r="AE61" s="1"/>
      <c r="AF61" s="1"/>
      <c r="AG61" s="1"/>
      <c r="AH61" s="1"/>
    </row>
    <row r="62" spans="1:34" ht="20.25">
      <c r="A62" s="1"/>
      <c r="B62" s="1"/>
      <c r="C62" s="55" t="s">
        <v>30</v>
      </c>
      <c r="D62" s="56">
        <v>5</v>
      </c>
      <c r="E62" s="56">
        <v>2</v>
      </c>
      <c r="F62" s="56">
        <v>4</v>
      </c>
      <c r="G62" s="57" t="s">
        <v>0</v>
      </c>
      <c r="H62" s="55" t="s">
        <v>39</v>
      </c>
      <c r="I62" s="38"/>
      <c r="J62" s="38"/>
      <c r="K62" s="38"/>
      <c r="L62" s="73" t="s">
        <v>0</v>
      </c>
      <c r="M62" s="1"/>
      <c r="N62" s="8"/>
      <c r="O62" s="8"/>
      <c r="P62" s="8"/>
      <c r="Q62" s="15"/>
      <c r="R62" s="18"/>
      <c r="S62" s="18"/>
      <c r="T62" s="18"/>
      <c r="U62" s="1"/>
      <c r="V62" s="1"/>
      <c r="W62" s="1"/>
      <c r="X62" s="1"/>
      <c r="Y62" s="8"/>
      <c r="Z62" s="8"/>
      <c r="AA62" s="8"/>
      <c r="AB62" s="8"/>
      <c r="AC62" s="1"/>
      <c r="AD62" s="1"/>
      <c r="AE62" s="1"/>
      <c r="AF62" s="1"/>
      <c r="AG62" s="1"/>
      <c r="AH62" s="1"/>
    </row>
    <row r="63" spans="1:34" ht="12.75">
      <c r="A63" s="1"/>
      <c r="B63" s="1"/>
      <c r="C63" s="1"/>
      <c r="D63" s="26">
        <f>D62-D56</f>
        <v>1</v>
      </c>
      <c r="E63" s="26">
        <f>E62+D55</f>
        <v>7</v>
      </c>
      <c r="F63" s="26">
        <f>F62</f>
        <v>4</v>
      </c>
      <c r="G63" s="21"/>
      <c r="H63" s="1"/>
      <c r="I63" s="26">
        <f>D62-D56</f>
        <v>1</v>
      </c>
      <c r="J63" s="26">
        <f>E62</f>
        <v>2</v>
      </c>
      <c r="K63" s="26">
        <f>F62</f>
        <v>4</v>
      </c>
      <c r="L63" s="21"/>
      <c r="M63" s="1"/>
      <c r="N63" s="1"/>
      <c r="O63" s="1"/>
      <c r="P63" s="1"/>
      <c r="Q63" s="1"/>
      <c r="R63" s="18"/>
      <c r="S63" s="18"/>
      <c r="T63" s="18"/>
      <c r="U63" s="1"/>
      <c r="V63" s="1"/>
      <c r="W63" s="1"/>
      <c r="X63" s="1"/>
      <c r="Y63" s="8"/>
      <c r="Z63" s="8"/>
      <c r="AA63" s="8"/>
      <c r="AB63" s="8"/>
      <c r="AC63" s="1"/>
      <c r="AD63" s="1"/>
      <c r="AE63" s="1"/>
      <c r="AF63" s="1"/>
      <c r="AG63" s="1"/>
      <c r="AH63" s="1"/>
    </row>
    <row r="64" spans="1:34" ht="20.25">
      <c r="A64" s="1"/>
      <c r="B64" s="1"/>
      <c r="C64" s="55" t="s">
        <v>58</v>
      </c>
      <c r="D64" s="38"/>
      <c r="E64" s="38"/>
      <c r="F64" s="38"/>
      <c r="G64" s="57" t="s">
        <v>0</v>
      </c>
      <c r="H64" s="55" t="s">
        <v>61</v>
      </c>
      <c r="I64" s="38"/>
      <c r="J64" s="38"/>
      <c r="K64" s="38"/>
      <c r="L64" s="57" t="s">
        <v>0</v>
      </c>
      <c r="M64" s="1"/>
      <c r="N64" s="1"/>
      <c r="O64" s="1"/>
      <c r="P64" s="1"/>
      <c r="Q64" s="1"/>
      <c r="R64" s="18"/>
      <c r="S64" s="18"/>
      <c r="T64" s="18"/>
      <c r="U64" s="1"/>
      <c r="V64" s="1"/>
      <c r="W64" s="1"/>
      <c r="X64" s="1"/>
      <c r="Y64" s="8"/>
      <c r="Z64" s="8"/>
      <c r="AA64" s="8"/>
      <c r="AB64" s="8"/>
      <c r="AC64" s="1"/>
      <c r="AD64" s="1"/>
      <c r="AE64" s="1"/>
      <c r="AF64" s="1"/>
      <c r="AG64" s="1"/>
      <c r="AH64" s="1"/>
    </row>
    <row r="65" spans="1:34" ht="18.75" customHeight="1">
      <c r="A65" s="1"/>
      <c r="B65" s="1"/>
      <c r="C65" s="1"/>
      <c r="D65" s="26">
        <f>D62</f>
        <v>5</v>
      </c>
      <c r="E65" s="26">
        <f>E62</f>
        <v>2</v>
      </c>
      <c r="F65" s="26">
        <f>F62+D57</f>
        <v>7</v>
      </c>
      <c r="G65" s="21"/>
      <c r="H65" s="1"/>
      <c r="I65" s="26">
        <f>D62</f>
        <v>5</v>
      </c>
      <c r="J65" s="26">
        <f>E62+D55</f>
        <v>7</v>
      </c>
      <c r="K65" s="26">
        <f>F62+D57</f>
        <v>7</v>
      </c>
      <c r="L65" s="21"/>
      <c r="M65" s="8"/>
      <c r="N65" s="8"/>
      <c r="O65" s="8"/>
      <c r="P65" s="8"/>
      <c r="Q65" s="15"/>
      <c r="R65" s="18"/>
      <c r="S65" s="18"/>
      <c r="T65" s="18"/>
      <c r="U65" s="1"/>
      <c r="V65" s="1"/>
      <c r="W65" s="1"/>
      <c r="X65" s="1"/>
      <c r="Y65" s="8"/>
      <c r="Z65" s="8"/>
      <c r="AA65" s="8"/>
      <c r="AB65" s="8"/>
      <c r="AC65" s="1"/>
      <c r="AD65" s="1"/>
      <c r="AE65" s="1"/>
      <c r="AF65" s="1"/>
      <c r="AG65" s="1"/>
      <c r="AH65" s="1"/>
    </row>
    <row r="66" spans="1:34" ht="20.25">
      <c r="A66" s="1"/>
      <c r="B66" s="1"/>
      <c r="C66" s="55" t="s">
        <v>62</v>
      </c>
      <c r="D66" s="38"/>
      <c r="E66" s="38"/>
      <c r="F66" s="38"/>
      <c r="G66" s="57" t="s">
        <v>0</v>
      </c>
      <c r="H66" s="55" t="s">
        <v>63</v>
      </c>
      <c r="I66" s="38"/>
      <c r="J66" s="38"/>
      <c r="K66" s="38"/>
      <c r="L66" s="57" t="s">
        <v>0</v>
      </c>
      <c r="M66" s="8"/>
      <c r="N66" s="8"/>
      <c r="O66" s="8"/>
      <c r="P66" s="8"/>
      <c r="Q66" s="15"/>
      <c r="R66" s="18"/>
      <c r="S66" s="18"/>
      <c r="T66" s="1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" customHeight="1">
      <c r="A67" s="1"/>
      <c r="B67" s="1"/>
      <c r="C67" s="1"/>
      <c r="D67" s="26">
        <f>D62-D56</f>
        <v>1</v>
      </c>
      <c r="E67" s="26">
        <f>E62+D55</f>
        <v>7</v>
      </c>
      <c r="F67" s="26">
        <f>F62+D57</f>
        <v>7</v>
      </c>
      <c r="G67" s="21"/>
      <c r="H67" s="1"/>
      <c r="I67" s="26">
        <f>D62-D56</f>
        <v>1</v>
      </c>
      <c r="J67" s="26">
        <f>E62</f>
        <v>2</v>
      </c>
      <c r="K67" s="26">
        <f>F62+D57</f>
        <v>7</v>
      </c>
      <c r="L67" s="21"/>
      <c r="M67" s="8"/>
      <c r="N67" s="8"/>
      <c r="O67" s="8"/>
      <c r="P67" s="8"/>
      <c r="Q67" s="15"/>
      <c r="R67" s="18"/>
      <c r="S67" s="18"/>
      <c r="T67" s="1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0.25">
      <c r="A68" s="1"/>
      <c r="B68" s="1"/>
      <c r="C68" s="55" t="s">
        <v>64</v>
      </c>
      <c r="D68" s="38"/>
      <c r="E68" s="38"/>
      <c r="F68" s="38"/>
      <c r="G68" s="57" t="s">
        <v>0</v>
      </c>
      <c r="H68" s="55" t="s">
        <v>65</v>
      </c>
      <c r="I68" s="38"/>
      <c r="J68" s="38"/>
      <c r="K68" s="38"/>
      <c r="L68" s="57" t="s">
        <v>0</v>
      </c>
      <c r="M68" s="8"/>
      <c r="N68" s="8"/>
      <c r="O68" s="8"/>
      <c r="P68" s="8"/>
      <c r="Q68" s="15"/>
      <c r="R68" s="18"/>
      <c r="S68" s="18"/>
      <c r="T68" s="1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6.5" customHeight="1">
      <c r="A69" s="1"/>
      <c r="B69" s="1"/>
      <c r="C69" s="1"/>
      <c r="D69" s="1"/>
      <c r="E69" s="1"/>
      <c r="F69" s="1"/>
      <c r="G69" s="1"/>
      <c r="H69" s="18"/>
      <c r="I69" s="1"/>
      <c r="J69" s="8"/>
      <c r="K69" s="8"/>
      <c r="L69" s="8"/>
      <c r="M69" s="8"/>
      <c r="N69" s="8"/>
      <c r="O69" s="8"/>
      <c r="P69" s="8"/>
      <c r="Q69" s="15"/>
      <c r="R69" s="18"/>
      <c r="S69" s="18"/>
      <c r="T69" s="18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">
      <c r="A70" s="1"/>
      <c r="B70" s="1"/>
      <c r="C70" s="14" t="s">
        <v>66</v>
      </c>
      <c r="D70" s="1"/>
      <c r="E70" s="1"/>
      <c r="F70" s="1"/>
      <c r="G70" s="1"/>
      <c r="H70" s="18"/>
      <c r="I70" s="1"/>
      <c r="J70" s="8"/>
      <c r="K70" s="8"/>
      <c r="L70" s="8"/>
      <c r="M70" s="8"/>
      <c r="N70" s="8"/>
      <c r="O70" s="8"/>
      <c r="P70" s="8"/>
      <c r="Q70" s="15"/>
      <c r="R70" s="18"/>
      <c r="S70" s="18"/>
      <c r="T70" s="18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25" customHeight="1">
      <c r="A71" s="1"/>
      <c r="B71" s="1"/>
      <c r="C71" s="14" t="s">
        <v>67</v>
      </c>
      <c r="D71" s="30"/>
      <c r="E71" s="14"/>
      <c r="F71" s="1"/>
      <c r="G71" s="1"/>
      <c r="H71" s="18"/>
      <c r="I71" s="1"/>
      <c r="J71" s="1"/>
      <c r="K71" s="1"/>
      <c r="L71" s="8"/>
      <c r="M71" s="50"/>
      <c r="N71" s="8"/>
      <c r="O71" s="8"/>
      <c r="P71" s="8"/>
      <c r="Q71" s="15"/>
      <c r="R71" s="18"/>
      <c r="S71" s="18"/>
      <c r="T71" s="1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" customHeight="1">
      <c r="A72" s="1"/>
      <c r="B72" s="1"/>
      <c r="C72" s="65" t="s">
        <v>39</v>
      </c>
      <c r="D72" s="64">
        <f>I61</f>
        <v>5</v>
      </c>
      <c r="E72" s="64">
        <f>J61</f>
        <v>7</v>
      </c>
      <c r="F72" s="64">
        <f>K61</f>
        <v>4</v>
      </c>
      <c r="G72" s="68" t="s">
        <v>0</v>
      </c>
      <c r="H72" s="8"/>
      <c r="I72" s="65" t="s">
        <v>65</v>
      </c>
      <c r="J72" s="64">
        <f>I67</f>
        <v>1</v>
      </c>
      <c r="K72" s="64">
        <f>J67</f>
        <v>2</v>
      </c>
      <c r="L72" s="64">
        <f>K67</f>
        <v>7</v>
      </c>
      <c r="M72" s="66" t="s">
        <v>0</v>
      </c>
      <c r="N72" s="1"/>
      <c r="O72" s="1"/>
      <c r="P72" s="1"/>
      <c r="Q72" s="1"/>
      <c r="R72" s="1"/>
      <c r="S72" s="1"/>
      <c r="T72" s="8"/>
      <c r="U72" s="8"/>
      <c r="V72" s="8"/>
      <c r="W72" s="1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 customHeight="1">
      <c r="A73" s="1"/>
      <c r="B73" s="1"/>
      <c r="C73" s="19"/>
      <c r="D73" s="6"/>
      <c r="E73" s="6"/>
      <c r="F73" s="6"/>
      <c r="G73" s="6"/>
      <c r="H73" s="6"/>
      <c r="I73" s="66"/>
      <c r="J73" s="66"/>
      <c r="K73" s="66"/>
      <c r="L73" s="66"/>
      <c r="M73" s="66"/>
      <c r="N73" s="66"/>
      <c r="O73" s="66"/>
      <c r="P73" s="66"/>
      <c r="Q73" s="66" t="s">
        <v>49</v>
      </c>
      <c r="R73" s="66"/>
      <c r="S73" s="66"/>
      <c r="T73" s="66"/>
      <c r="U73" s="66"/>
      <c r="V73" s="66"/>
      <c r="W73" s="66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6.5" customHeight="1">
      <c r="A74" s="1"/>
      <c r="B74" s="1"/>
      <c r="C74" s="18"/>
      <c r="D74" s="56"/>
      <c r="E74" s="1"/>
      <c r="F74" s="56"/>
      <c r="G74" s="1"/>
      <c r="H74" s="1"/>
      <c r="I74" s="66"/>
      <c r="J74" s="64">
        <f>I61</f>
        <v>5</v>
      </c>
      <c r="K74" s="66"/>
      <c r="L74" s="64">
        <f>IF(W74&lt;&gt;0,T74*W74,0)</f>
        <v>-4444</v>
      </c>
      <c r="M74" s="66"/>
      <c r="N74" s="66"/>
      <c r="O74" s="64">
        <f>D72</f>
        <v>5</v>
      </c>
      <c r="P74" s="66"/>
      <c r="Q74" s="65" t="s">
        <v>42</v>
      </c>
      <c r="R74" s="64">
        <f>IF(T74&lt;&gt;0,(D74-O74)/T74,IF(D74=O74,1111,999))</f>
        <v>1.25</v>
      </c>
      <c r="S74" s="66"/>
      <c r="T74" s="64">
        <f>J72-D72</f>
        <v>-4</v>
      </c>
      <c r="U74" s="66"/>
      <c r="V74" s="65" t="s">
        <v>45</v>
      </c>
      <c r="W74" s="64">
        <f>IF(AND(T74=0,F74&lt;&gt;0),0,IF(AND(T74&lt;&gt;0,F74=0),1111,IF(AND(T74=0,F74=0),0,F74/T74)))</f>
        <v>1111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0.25">
      <c r="A75" s="1"/>
      <c r="B75" s="1"/>
      <c r="C75" s="33" t="s">
        <v>15</v>
      </c>
      <c r="D75" s="56"/>
      <c r="E75" s="63" t="s">
        <v>41</v>
      </c>
      <c r="F75" s="56"/>
      <c r="G75" s="1"/>
      <c r="H75" s="1"/>
      <c r="I75" s="66" t="s">
        <v>15</v>
      </c>
      <c r="J75" s="64">
        <f>J61</f>
        <v>7</v>
      </c>
      <c r="K75" s="64" t="s">
        <v>27</v>
      </c>
      <c r="L75" s="64">
        <f>IF(W74&lt;&gt;0,T75*W74,IF(W75&lt;&gt;0,T75*W75,0))</f>
        <v>-5555</v>
      </c>
      <c r="M75" s="66"/>
      <c r="N75" s="64" t="s">
        <v>71</v>
      </c>
      <c r="O75" s="64">
        <f>E72</f>
        <v>7</v>
      </c>
      <c r="P75" s="66"/>
      <c r="Q75" s="65" t="s">
        <v>43</v>
      </c>
      <c r="R75" s="64">
        <f>IF(R74=999,999,IF(R74&lt;&gt;1111,R74,IF(T75&lt;&gt;0,(D75-O75)/T75,IF(D75=O75,1111,999))))</f>
        <v>1.25</v>
      </c>
      <c r="S75" s="64" t="s">
        <v>70</v>
      </c>
      <c r="T75" s="64">
        <f>K72-E72</f>
        <v>-5</v>
      </c>
      <c r="U75" s="66"/>
      <c r="V75" s="65" t="s">
        <v>46</v>
      </c>
      <c r="W75" s="64">
        <f>IF(AND(T75=0,F75&lt;&gt;0),0,IF(AND(T75&lt;&gt;0,F75=0),1111,IF(AND(T75=0,F75=0),0,F75/T75)))</f>
        <v>1111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8">
      <c r="A76" s="1"/>
      <c r="B76" s="1"/>
      <c r="C76" s="18"/>
      <c r="D76" s="56"/>
      <c r="E76" s="1"/>
      <c r="F76" s="56"/>
      <c r="G76" s="1"/>
      <c r="H76" s="1"/>
      <c r="I76" s="66"/>
      <c r="J76" s="64">
        <f>K61</f>
        <v>4</v>
      </c>
      <c r="K76" s="66"/>
      <c r="L76" s="64">
        <f>IF(W74&lt;&gt;0,T76*W74,IF(W75&lt;&gt;0,T76*W75,T76*W76))</f>
        <v>3333</v>
      </c>
      <c r="M76" s="66"/>
      <c r="N76" s="66"/>
      <c r="O76" s="64">
        <f>F72</f>
        <v>4</v>
      </c>
      <c r="P76" s="66"/>
      <c r="Q76" s="65" t="s">
        <v>44</v>
      </c>
      <c r="R76" s="64">
        <f>IF(R75=999,999,IF(R75&lt;&gt;1111,R75,(D76-O76)/T76))</f>
        <v>1.25</v>
      </c>
      <c r="S76" s="66"/>
      <c r="T76" s="64">
        <f>L72-F72</f>
        <v>3</v>
      </c>
      <c r="U76" s="66"/>
      <c r="V76" s="65" t="s">
        <v>47</v>
      </c>
      <c r="W76" s="64">
        <f>IF(AND(T76=0,F76&lt;&gt;0),0,IF(AND(T76&lt;&gt;0,F76=0),1111,IF(AND(T76=0,F76=0),0,F76/T76)))</f>
        <v>1111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2"/>
      <c r="D77" s="54"/>
      <c r="E77" s="21"/>
      <c r="F77" s="21"/>
      <c r="G77" s="27"/>
      <c r="H77" s="21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8">
      <c r="A78" s="1"/>
      <c r="B78" s="1"/>
      <c r="C78" s="1"/>
      <c r="D78" s="24"/>
      <c r="E78" s="28"/>
      <c r="F78" s="29"/>
      <c r="G78" s="8"/>
      <c r="H78" s="8"/>
      <c r="I78" s="8"/>
      <c r="J78" s="8"/>
      <c r="K78" s="8"/>
      <c r="L78" s="15"/>
      <c r="M78" s="28"/>
      <c r="N78" s="29"/>
      <c r="O78" s="8"/>
      <c r="P78" s="8"/>
      <c r="Q78" s="8"/>
      <c r="R78" s="8"/>
      <c r="S78" s="8"/>
      <c r="T78" s="15"/>
      <c r="U78" s="18"/>
      <c r="V78" s="18"/>
      <c r="W78" s="18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14" t="s">
        <v>68</v>
      </c>
      <c r="D79" s="1"/>
      <c r="E79" s="29"/>
      <c r="F79" s="29"/>
      <c r="G79" s="8"/>
      <c r="H79" s="8"/>
      <c r="I79" s="8"/>
      <c r="J79" s="8"/>
      <c r="K79" s="8"/>
      <c r="L79" s="15"/>
      <c r="M79" s="29"/>
      <c r="N79" s="29"/>
      <c r="O79" s="8"/>
      <c r="P79" s="8"/>
      <c r="Q79" s="8"/>
      <c r="R79" s="8"/>
      <c r="S79" s="8"/>
      <c r="T79" s="15"/>
      <c r="U79" s="18"/>
      <c r="V79" s="18"/>
      <c r="W79" s="1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1"/>
      <c r="C80" s="14" t="s">
        <v>69</v>
      </c>
      <c r="D80" s="1"/>
      <c r="E80" s="6"/>
      <c r="F80" s="1"/>
      <c r="G80" s="8"/>
      <c r="H80" s="8"/>
      <c r="I80" s="8"/>
      <c r="J80" s="8"/>
      <c r="K80" s="8"/>
      <c r="L80" s="15"/>
      <c r="M80" s="6"/>
      <c r="N80" s="1"/>
      <c r="O80" s="8"/>
      <c r="P80" s="8"/>
      <c r="Q80" s="8"/>
      <c r="R80" s="8"/>
      <c r="S80" s="8"/>
      <c r="T80" s="15"/>
      <c r="U80" s="18"/>
      <c r="V80" s="18"/>
      <c r="W80" s="1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7.25" customHeight="1">
      <c r="A81" s="1"/>
      <c r="B81" s="1"/>
      <c r="C81" s="1"/>
      <c r="D81" s="26">
        <f>IF(W74&gt;0,0,1/W74)</f>
        <v>0</v>
      </c>
      <c r="E81" s="1"/>
      <c r="F81" s="26">
        <f>IF(W74&gt;0,1/W74,0)</f>
        <v>0.0009000900090009</v>
      </c>
      <c r="G81" s="8"/>
      <c r="H81" s="8"/>
      <c r="I81" s="8"/>
      <c r="J81" s="8"/>
      <c r="K81" s="8"/>
      <c r="L81" s="15"/>
      <c r="M81" s="1"/>
      <c r="N81" s="1"/>
      <c r="O81" s="8"/>
      <c r="P81" s="8"/>
      <c r="Q81" s="8"/>
      <c r="R81" s="8"/>
      <c r="S81" s="8"/>
      <c r="T81" s="15"/>
      <c r="U81" s="18"/>
      <c r="V81" s="18"/>
      <c r="W81" s="18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9.5" customHeight="1">
      <c r="A82" s="1"/>
      <c r="B82" s="1"/>
      <c r="C82" s="1"/>
      <c r="D82" s="38"/>
      <c r="E82" s="55" t="s">
        <v>72</v>
      </c>
      <c r="F82" s="38"/>
      <c r="G82" s="8"/>
      <c r="H82" s="8"/>
      <c r="I82" s="8"/>
      <c r="J82" s="8"/>
      <c r="K82" s="8"/>
      <c r="L82" s="15"/>
      <c r="M82" s="1"/>
      <c r="N82" s="1"/>
      <c r="O82" s="50"/>
      <c r="P82" s="8"/>
      <c r="Q82" s="8"/>
      <c r="R82" s="8"/>
      <c r="S82" s="8"/>
      <c r="T82" s="15"/>
      <c r="U82" s="18"/>
      <c r="V82" s="18"/>
      <c r="W82" s="18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1"/>
      <c r="B83" s="1"/>
      <c r="C83" s="1"/>
      <c r="D83" s="1"/>
      <c r="E83" s="1"/>
      <c r="F83" s="1"/>
      <c r="G83" s="8"/>
      <c r="H83" s="8"/>
      <c r="I83" s="8"/>
      <c r="J83" s="8"/>
      <c r="K83" s="8"/>
      <c r="L83" s="15"/>
      <c r="M83" s="1"/>
      <c r="N83" s="1"/>
      <c r="O83" s="8"/>
      <c r="P83" s="8"/>
      <c r="Q83" s="8"/>
      <c r="R83" s="8"/>
      <c r="S83" s="8"/>
      <c r="T83" s="15"/>
      <c r="U83" s="18"/>
      <c r="V83" s="18"/>
      <c r="W83" s="18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1"/>
      <c r="B84" s="1"/>
      <c r="C84" s="1"/>
      <c r="D84" s="1"/>
      <c r="E84" s="8"/>
      <c r="F84" s="8"/>
      <c r="G84" s="8"/>
      <c r="H84" s="8"/>
      <c r="I84" s="8"/>
      <c r="J84" s="8"/>
      <c r="K84" s="8"/>
      <c r="L84" s="15"/>
      <c r="M84" s="8"/>
      <c r="N84" s="8"/>
      <c r="O84" s="8"/>
      <c r="P84" s="8"/>
      <c r="Q84" s="8"/>
      <c r="R84" s="8"/>
      <c r="S84" s="8"/>
      <c r="T84" s="15"/>
      <c r="U84" s="18"/>
      <c r="V84" s="18"/>
      <c r="W84" s="18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s="1"/>
      <c r="B85" s="1"/>
      <c r="C85" s="1"/>
      <c r="D85" s="1"/>
      <c r="E85" s="8"/>
      <c r="F85" s="8"/>
      <c r="G85" s="8"/>
      <c r="H85" s="8"/>
      <c r="I85" s="8"/>
      <c r="J85" s="8"/>
      <c r="K85" s="8"/>
      <c r="L85" s="15"/>
      <c r="M85" s="8"/>
      <c r="N85" s="8"/>
      <c r="O85" s="8"/>
      <c r="P85" s="8"/>
      <c r="Q85" s="8"/>
      <c r="R85" s="8"/>
      <c r="S85" s="8"/>
      <c r="T85" s="15"/>
      <c r="U85" s="18"/>
      <c r="V85" s="18"/>
      <c r="W85" s="18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>
      <c r="A86" s="1"/>
      <c r="B86" s="1"/>
      <c r="C86" s="1"/>
      <c r="D86" s="1"/>
      <c r="E86" s="1"/>
      <c r="F86" s="1"/>
      <c r="G86" s="8"/>
      <c r="H86" s="50"/>
      <c r="I86" s="8"/>
      <c r="J86" s="8"/>
      <c r="K86" s="8"/>
      <c r="L86" s="15"/>
      <c r="M86" s="1"/>
      <c r="N86" s="1"/>
      <c r="O86" s="8"/>
      <c r="P86" s="50"/>
      <c r="Q86" s="8"/>
      <c r="R86" s="8"/>
      <c r="S86" s="8"/>
      <c r="T86" s="15"/>
      <c r="U86" s="18"/>
      <c r="V86" s="18"/>
      <c r="W86" s="18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" customHeight="1">
      <c r="A87" s="1"/>
      <c r="B87" s="1"/>
      <c r="C87" s="1"/>
      <c r="D87" s="1"/>
      <c r="E87" s="28"/>
      <c r="F87" s="29"/>
      <c r="G87" s="8"/>
      <c r="H87" s="8"/>
      <c r="I87" s="8"/>
      <c r="J87" s="8"/>
      <c r="K87" s="8"/>
      <c r="L87" s="51"/>
      <c r="M87" s="28"/>
      <c r="N87" s="29"/>
      <c r="O87" s="8"/>
      <c r="P87" s="8"/>
      <c r="Q87" s="8"/>
      <c r="R87" s="8"/>
      <c r="S87" s="8"/>
      <c r="T87" s="51"/>
      <c r="U87" s="52"/>
      <c r="V87" s="52"/>
      <c r="W87" s="5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1"/>
      <c r="B88" s="1"/>
      <c r="C88" s="1"/>
      <c r="D88" s="1"/>
      <c r="E88" s="29"/>
      <c r="F88" s="29"/>
      <c r="G88" s="8"/>
      <c r="H88" s="8"/>
      <c r="I88" s="8"/>
      <c r="J88" s="8"/>
      <c r="K88" s="8"/>
      <c r="L88" s="51"/>
      <c r="M88" s="29"/>
      <c r="N88" s="29"/>
      <c r="O88" s="8"/>
      <c r="P88" s="8"/>
      <c r="Q88" s="8"/>
      <c r="R88" s="8"/>
      <c r="S88" s="8"/>
      <c r="T88" s="51"/>
      <c r="U88" s="52"/>
      <c r="V88" s="52"/>
      <c r="W88" s="5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1"/>
      <c r="B89" s="1"/>
      <c r="C89" s="1"/>
      <c r="D89" s="1"/>
      <c r="E89" s="1"/>
      <c r="F89" s="1"/>
      <c r="G89" s="8"/>
      <c r="H89" s="8"/>
      <c r="I89" s="8"/>
      <c r="J89" s="8"/>
      <c r="K89" s="8"/>
      <c r="L89" s="51"/>
      <c r="M89" s="1"/>
      <c r="N89" s="1"/>
      <c r="O89" s="8"/>
      <c r="P89" s="8"/>
      <c r="Q89" s="8"/>
      <c r="R89" s="8"/>
      <c r="S89" s="8"/>
      <c r="T89" s="51"/>
      <c r="U89" s="52"/>
      <c r="V89" s="52"/>
      <c r="W89" s="5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8">
      <c r="A90" s="1"/>
      <c r="B90" s="1"/>
      <c r="C90" s="13" t="s">
        <v>73</v>
      </c>
      <c r="D90" s="1"/>
      <c r="E90" s="1"/>
      <c r="F90" s="1"/>
      <c r="G90" s="8"/>
      <c r="H90" s="8"/>
      <c r="I90" s="8"/>
      <c r="J90" s="8"/>
      <c r="K90" s="8"/>
      <c r="L90" s="51"/>
      <c r="M90" s="1"/>
      <c r="N90" s="1"/>
      <c r="O90" s="8"/>
      <c r="P90" s="8"/>
      <c r="Q90" s="8"/>
      <c r="R90" s="8"/>
      <c r="S90" s="8"/>
      <c r="T90" s="51"/>
      <c r="U90" s="51"/>
      <c r="V90" s="51"/>
      <c r="W90" s="5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8">
      <c r="A91" s="1"/>
      <c r="B91" s="1"/>
      <c r="C91" s="13" t="s">
        <v>86</v>
      </c>
      <c r="D91" s="1"/>
      <c r="E91" s="1"/>
      <c r="F91" s="1"/>
      <c r="G91" s="8"/>
      <c r="H91" s="8"/>
      <c r="I91" s="8"/>
      <c r="J91" s="8"/>
      <c r="K91" s="8"/>
      <c r="L91" s="51"/>
      <c r="M91" s="1"/>
      <c r="N91" s="1"/>
      <c r="O91" s="8"/>
      <c r="P91" s="8"/>
      <c r="Q91" s="8"/>
      <c r="R91" s="8"/>
      <c r="S91" s="8"/>
      <c r="T91" s="51"/>
      <c r="U91" s="51"/>
      <c r="V91" s="51"/>
      <c r="W91" s="5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8">
      <c r="A92" s="1"/>
      <c r="B92" s="1"/>
      <c r="C92" s="13"/>
      <c r="D92" s="1"/>
      <c r="E92" s="1"/>
      <c r="F92" s="1"/>
      <c r="G92" s="1"/>
      <c r="H92" s="18"/>
      <c r="I92" s="1"/>
      <c r="J92" s="8"/>
      <c r="K92" s="8"/>
      <c r="L92" s="8"/>
      <c r="M92" s="8"/>
      <c r="N92" s="8"/>
      <c r="O92" s="8"/>
      <c r="P92" s="8"/>
      <c r="Q92" s="15"/>
      <c r="R92" s="15"/>
      <c r="S92" s="15"/>
      <c r="T92" s="8"/>
      <c r="U92" s="8"/>
      <c r="V92" s="8"/>
      <c r="W92" s="8"/>
      <c r="X92" s="8"/>
      <c r="Y92" s="8"/>
      <c r="Z92" s="8"/>
      <c r="AA92" s="15"/>
      <c r="AB92" s="18"/>
      <c r="AC92" s="18"/>
      <c r="AD92" s="18"/>
      <c r="AE92" s="1"/>
      <c r="AF92" s="1"/>
      <c r="AG92" s="1"/>
      <c r="AH92" s="1"/>
    </row>
    <row r="93" spans="1:34" ht="15">
      <c r="A93" s="1"/>
      <c r="B93" s="1"/>
      <c r="C93" s="3"/>
      <c r="D93" s="1"/>
      <c r="E93" s="1"/>
      <c r="F93" s="1"/>
      <c r="G93" s="1"/>
      <c r="H93" s="18"/>
      <c r="I93" s="1"/>
      <c r="J93" s="8"/>
      <c r="K93" s="8"/>
      <c r="L93" s="8"/>
      <c r="M93" s="8"/>
      <c r="N93" s="8"/>
      <c r="O93" s="8"/>
      <c r="P93" s="8"/>
      <c r="Q93" s="26"/>
      <c r="R93" s="26"/>
      <c r="S93" s="26"/>
      <c r="T93" s="9"/>
      <c r="U93" s="9"/>
      <c r="V93" s="9"/>
      <c r="W93" s="9"/>
      <c r="X93" s="9"/>
      <c r="Y93" s="8"/>
      <c r="Z93" s="8"/>
      <c r="AA93" s="15"/>
      <c r="AB93" s="18"/>
      <c r="AC93" s="18"/>
      <c r="AD93" s="18"/>
      <c r="AE93" s="1"/>
      <c r="AF93" s="1"/>
      <c r="AG93" s="1"/>
      <c r="AH93" s="1"/>
    </row>
    <row r="94" spans="1:34" ht="12.75">
      <c r="A94" s="1"/>
      <c r="B94" s="1"/>
      <c r="C94" s="19"/>
      <c r="D94" s="6"/>
      <c r="E94" s="6"/>
      <c r="F94" s="6"/>
      <c r="G94" s="6"/>
      <c r="H94" s="18"/>
      <c r="I94" s="1"/>
      <c r="J94" s="19"/>
      <c r="K94" s="6"/>
      <c r="L94" s="6"/>
      <c r="M94" s="6"/>
      <c r="N94" s="6"/>
      <c r="O94" s="8"/>
      <c r="P94" s="8"/>
      <c r="Q94" s="26"/>
      <c r="R94" s="9"/>
      <c r="S94" s="9"/>
      <c r="T94" s="9"/>
      <c r="U94" s="9"/>
      <c r="V94" s="9"/>
      <c r="W94" s="9"/>
      <c r="X94" s="9"/>
      <c r="Y94" s="8"/>
      <c r="Z94" s="8"/>
      <c r="AA94" s="15"/>
      <c r="AB94" s="18"/>
      <c r="AC94" s="18"/>
      <c r="AD94" s="18"/>
      <c r="AE94" s="1"/>
      <c r="AF94" s="1"/>
      <c r="AG94" s="1"/>
      <c r="AH94" s="1"/>
    </row>
    <row r="95" spans="1:34" ht="20.25">
      <c r="A95" s="1"/>
      <c r="B95" s="1"/>
      <c r="C95" s="18"/>
      <c r="D95" s="56">
        <v>2</v>
      </c>
      <c r="E95" s="1"/>
      <c r="F95" s="56">
        <v>1</v>
      </c>
      <c r="G95" s="1"/>
      <c r="H95" s="24"/>
      <c r="I95" s="25"/>
      <c r="J95" s="18"/>
      <c r="K95" s="56">
        <v>0</v>
      </c>
      <c r="L95" s="1"/>
      <c r="M95" s="56">
        <v>-1</v>
      </c>
      <c r="N95" s="1"/>
      <c r="O95" s="8"/>
      <c r="P95" s="8"/>
      <c r="Q95" s="66"/>
      <c r="R95" s="64">
        <f>F95</f>
        <v>1</v>
      </c>
      <c r="S95" s="64">
        <f>-M95</f>
        <v>1</v>
      </c>
      <c r="T95" s="64">
        <f>K95-D95</f>
        <v>-2</v>
      </c>
      <c r="U95" s="64" t="str">
        <f>IF(AND(R95&lt;&gt;0,R96&lt;&gt;0),R96,"0")</f>
        <v>0</v>
      </c>
      <c r="V95" s="64">
        <f>IF(AND(R95&lt;&gt;0,R97&lt;&gt;0),R97,"0")</f>
        <v>5</v>
      </c>
      <c r="W95" s="66"/>
      <c r="X95" s="66"/>
      <c r="Y95" s="8"/>
      <c r="Z95" s="8"/>
      <c r="AA95" s="15"/>
      <c r="AB95" s="18"/>
      <c r="AC95" s="18"/>
      <c r="AD95" s="18"/>
      <c r="AE95" s="1"/>
      <c r="AF95" s="1"/>
      <c r="AG95" s="1"/>
      <c r="AH95" s="1"/>
    </row>
    <row r="96" spans="1:34" ht="20.25">
      <c r="A96" s="1"/>
      <c r="B96" s="32" t="s">
        <v>76</v>
      </c>
      <c r="C96" s="33" t="s">
        <v>15</v>
      </c>
      <c r="D96" s="56">
        <v>3</v>
      </c>
      <c r="E96" s="63" t="s">
        <v>41</v>
      </c>
      <c r="F96" s="56">
        <v>0</v>
      </c>
      <c r="G96" s="1"/>
      <c r="H96" s="18"/>
      <c r="I96" s="32" t="s">
        <v>77</v>
      </c>
      <c r="J96" s="33" t="s">
        <v>15</v>
      </c>
      <c r="K96" s="56">
        <v>1</v>
      </c>
      <c r="L96" s="63" t="s">
        <v>74</v>
      </c>
      <c r="M96" s="56">
        <v>0</v>
      </c>
      <c r="N96" s="1"/>
      <c r="O96" s="8"/>
      <c r="P96" s="8"/>
      <c r="Q96" s="66"/>
      <c r="R96" s="64">
        <f>F96</f>
        <v>0</v>
      </c>
      <c r="S96" s="64">
        <f>-M96</f>
        <v>0</v>
      </c>
      <c r="T96" s="64">
        <f>K96-D96</f>
        <v>-2</v>
      </c>
      <c r="U96" s="64" t="str">
        <f>IF(AND(R95&lt;&gt;0,R96&lt;&gt;0),-R95,"0")</f>
        <v>0</v>
      </c>
      <c r="V96" s="66"/>
      <c r="W96" s="66"/>
      <c r="X96" s="66"/>
      <c r="Y96" s="8"/>
      <c r="Z96" s="8"/>
      <c r="AA96" s="15"/>
      <c r="AB96" s="18"/>
      <c r="AC96" s="18"/>
      <c r="AD96" s="18"/>
      <c r="AE96" s="1"/>
      <c r="AF96" s="1"/>
      <c r="AG96" s="1"/>
      <c r="AH96" s="1"/>
    </row>
    <row r="97" spans="1:34" ht="18">
      <c r="A97" s="1"/>
      <c r="B97" s="1"/>
      <c r="C97" s="18"/>
      <c r="D97" s="56">
        <v>6</v>
      </c>
      <c r="E97" s="18"/>
      <c r="F97" s="56">
        <v>5</v>
      </c>
      <c r="G97" s="1"/>
      <c r="H97" s="18"/>
      <c r="I97" s="1"/>
      <c r="J97" s="18"/>
      <c r="K97" s="56">
        <v>0</v>
      </c>
      <c r="L97" s="18"/>
      <c r="M97" s="56">
        <v>5</v>
      </c>
      <c r="N97" s="1"/>
      <c r="O97" s="8"/>
      <c r="P97" s="8"/>
      <c r="Q97" s="66"/>
      <c r="R97" s="64">
        <f>F97</f>
        <v>5</v>
      </c>
      <c r="S97" s="64">
        <f>-M97</f>
        <v>-5</v>
      </c>
      <c r="T97" s="64">
        <f>K97-D97</f>
        <v>-6</v>
      </c>
      <c r="U97" s="66"/>
      <c r="V97" s="64">
        <f>IF(AND(R95&lt;&gt;0,R97&lt;&gt;0),-R95,"0")</f>
        <v>-1</v>
      </c>
      <c r="W97" s="66"/>
      <c r="X97" s="66"/>
      <c r="Y97" s="8"/>
      <c r="Z97" s="8"/>
      <c r="AA97" s="15"/>
      <c r="AB97" s="18"/>
      <c r="AC97" s="18"/>
      <c r="AD97" s="18"/>
      <c r="AE97" s="1"/>
      <c r="AF97" s="1"/>
      <c r="AG97" s="1"/>
      <c r="AH97" s="1"/>
    </row>
    <row r="98" spans="1:34" ht="15">
      <c r="A98" s="1"/>
      <c r="B98" s="1"/>
      <c r="C98" s="22"/>
      <c r="D98" s="54"/>
      <c r="E98" s="21"/>
      <c r="F98" s="21"/>
      <c r="G98" s="27"/>
      <c r="H98" s="18"/>
      <c r="I98" s="1"/>
      <c r="J98" s="22"/>
      <c r="K98" s="54"/>
      <c r="L98" s="21"/>
      <c r="M98" s="21"/>
      <c r="N98" s="27"/>
      <c r="O98" s="8"/>
      <c r="P98" s="8"/>
      <c r="Q98" s="66"/>
      <c r="R98" s="64">
        <f>IF(AND(R95=0,R96&lt;&gt;0),R96,IF(AND(R95=0,R96=0,R97&lt;&gt;0),R97,R95))</f>
        <v>1</v>
      </c>
      <c r="S98" s="64">
        <f>IF(AND(R95=0,R96&lt;&gt;0),S96,IF(AND(R95=0,R96=0,R97&lt;&gt;0),S97,S95))</f>
        <v>1</v>
      </c>
      <c r="T98" s="64">
        <f>IF(AND(R95=0,R96&lt;&gt;0),T96,IF(AND(R95=0,R96=0,R97&lt;&gt;0),T97,T95))</f>
        <v>-2</v>
      </c>
      <c r="U98" s="64" t="str">
        <f>IF(AND(R98&lt;&gt;0,R99&lt;&gt;0),R99,"0")</f>
        <v>0</v>
      </c>
      <c r="V98" s="64">
        <f>IF(AND(R98&lt;&gt;0,R100&lt;&gt;0),R100,"0")</f>
        <v>5</v>
      </c>
      <c r="W98" s="66"/>
      <c r="X98" s="66"/>
      <c r="Y98" s="8"/>
      <c r="Z98" s="8"/>
      <c r="AA98" s="15"/>
      <c r="AB98" s="18"/>
      <c r="AC98" s="18"/>
      <c r="AD98" s="18"/>
      <c r="AE98" s="1"/>
      <c r="AF98" s="1"/>
      <c r="AG98" s="1"/>
      <c r="AH98" s="1"/>
    </row>
    <row r="99" spans="1:34" ht="20.25">
      <c r="A99" s="1"/>
      <c r="B99" s="1"/>
      <c r="C99" s="32"/>
      <c r="D99" s="24"/>
      <c r="E99" s="25"/>
      <c r="F99" s="24"/>
      <c r="G99" s="24"/>
      <c r="H99" s="24"/>
      <c r="I99" s="1"/>
      <c r="J99" s="1" t="s">
        <v>80</v>
      </c>
      <c r="K99" s="8"/>
      <c r="L99" s="1"/>
      <c r="M99" s="8"/>
      <c r="N99" s="8"/>
      <c r="O99" s="8"/>
      <c r="P99" s="8"/>
      <c r="Q99" s="66"/>
      <c r="R99" s="64">
        <f>IF(AND(R95=0,R96&lt;&gt;0),R95,R96)</f>
        <v>0</v>
      </c>
      <c r="S99" s="64">
        <f>IF(AND(R95=0,R96&lt;&gt;0),S95,S96)</f>
        <v>0</v>
      </c>
      <c r="T99" s="64">
        <f>IF(AND(R95=0,R96&lt;&gt;0),T95,T96)</f>
        <v>-2</v>
      </c>
      <c r="U99" s="64" t="str">
        <f>IF(AND(R98&lt;&gt;0,R99&lt;&gt;0),-R101,"1")</f>
        <v>1</v>
      </c>
      <c r="V99" s="64"/>
      <c r="W99" s="66"/>
      <c r="X99" s="66"/>
      <c r="Y99" s="8"/>
      <c r="Z99" s="8"/>
      <c r="AA99" s="15"/>
      <c r="AB99" s="18"/>
      <c r="AC99" s="18"/>
      <c r="AD99" s="18"/>
      <c r="AE99" s="1"/>
      <c r="AF99" s="1"/>
      <c r="AG99" s="1"/>
      <c r="AH99" s="1"/>
    </row>
    <row r="100" spans="1:34" ht="18">
      <c r="A100" s="1"/>
      <c r="B100" s="1"/>
      <c r="C100" s="1"/>
      <c r="D100" s="1"/>
      <c r="E100" s="1"/>
      <c r="F100" s="1"/>
      <c r="G100" s="1"/>
      <c r="H100" s="18"/>
      <c r="I100" s="83" t="s">
        <v>91</v>
      </c>
      <c r="J100" s="1"/>
      <c r="K100" s="38"/>
      <c r="L100" s="26" t="str">
        <f>IF(AND(V107=1111,W108=1111,W109=1111),"ja","nein")</f>
        <v>nein</v>
      </c>
      <c r="M100" s="8"/>
      <c r="N100" s="8"/>
      <c r="O100" s="8"/>
      <c r="P100" s="8"/>
      <c r="Q100" s="66"/>
      <c r="R100" s="64">
        <f>IF(AND(R95=0,R96&lt;&gt;0),R97,IF(AND(R95=0,R96=0,R97&lt;&gt;0),R95,R97))</f>
        <v>5</v>
      </c>
      <c r="S100" s="64">
        <f>IF(AND(R95=0,R96&lt;&gt;0),S97,IF(AND(R95=0,R96=0,R97&lt;&gt;0),S95,S97))</f>
        <v>-5</v>
      </c>
      <c r="T100" s="64">
        <f>IF(AND(R95=0,R96&lt;&gt;0),T97,IF(AND(R95=0,R96=0,R97&lt;&gt;0),T95,T97))</f>
        <v>-6</v>
      </c>
      <c r="U100" s="64"/>
      <c r="V100" s="64">
        <f>IF(AND(R98&lt;&gt;0,R100&lt;&gt;0),-R98,"1")</f>
        <v>-1</v>
      </c>
      <c r="W100" s="66"/>
      <c r="X100" s="66"/>
      <c r="Y100" s="8"/>
      <c r="Z100" s="8"/>
      <c r="AA100" s="15"/>
      <c r="AB100" s="18"/>
      <c r="AC100" s="18"/>
      <c r="AD100" s="18"/>
      <c r="AE100" s="1"/>
      <c r="AF100" s="1"/>
      <c r="AG100" s="1"/>
      <c r="AH100" s="1"/>
    </row>
    <row r="101" spans="1:34" ht="12.75">
      <c r="A101" s="1"/>
      <c r="B101" s="1"/>
      <c r="C101" s="1"/>
      <c r="D101" s="1"/>
      <c r="E101" s="1"/>
      <c r="F101" s="1"/>
      <c r="G101" s="1"/>
      <c r="H101" s="18"/>
      <c r="I101" s="1"/>
      <c r="J101" s="8"/>
      <c r="K101" s="8"/>
      <c r="L101" s="8"/>
      <c r="M101" s="8"/>
      <c r="N101" s="8"/>
      <c r="O101" s="8"/>
      <c r="P101" s="8"/>
      <c r="Q101" s="66"/>
      <c r="R101" s="64">
        <f>R98</f>
        <v>1</v>
      </c>
      <c r="S101" s="64">
        <f>S98</f>
        <v>1</v>
      </c>
      <c r="T101" s="64">
        <f>T98</f>
        <v>-2</v>
      </c>
      <c r="U101" s="64"/>
      <c r="V101" s="64"/>
      <c r="W101" s="66"/>
      <c r="X101" s="66"/>
      <c r="Y101" s="8"/>
      <c r="Z101" s="8"/>
      <c r="AA101" s="15"/>
      <c r="AB101" s="18"/>
      <c r="AC101" s="18"/>
      <c r="AD101" s="18"/>
      <c r="AE101" s="1"/>
      <c r="AF101" s="1"/>
      <c r="AG101" s="1"/>
      <c r="AH101" s="1"/>
    </row>
    <row r="102" spans="1:34" ht="18">
      <c r="A102" s="1"/>
      <c r="B102" s="1"/>
      <c r="C102" s="1"/>
      <c r="D102" s="1"/>
      <c r="E102" s="1"/>
      <c r="F102" s="1"/>
      <c r="G102" s="1"/>
      <c r="H102" s="18"/>
      <c r="I102" s="83" t="s">
        <v>90</v>
      </c>
      <c r="K102" s="38"/>
      <c r="L102" s="26" t="str">
        <f>IF(AND(OR(W109=999,W108=999),W126=1111,W125=1111),"ja","nein")</f>
        <v>nein</v>
      </c>
      <c r="M102" s="8"/>
      <c r="N102" s="8"/>
      <c r="O102" s="8"/>
      <c r="P102" s="8"/>
      <c r="Q102" s="66"/>
      <c r="R102" s="64">
        <f>R99*U99+R98*U98</f>
        <v>0</v>
      </c>
      <c r="S102" s="64">
        <f>S99*U99+S98*U98</f>
        <v>0</v>
      </c>
      <c r="T102" s="64">
        <f>T98*U98+T99*U99</f>
        <v>-2</v>
      </c>
      <c r="U102" s="64" t="str">
        <f>IF(AND(S102&lt;&gt;0,S103&lt;&gt;0),S103,"0")</f>
        <v>0</v>
      </c>
      <c r="V102" s="64"/>
      <c r="W102" s="66"/>
      <c r="X102" s="66"/>
      <c r="Y102" s="8"/>
      <c r="Z102" s="8"/>
      <c r="AA102" s="15"/>
      <c r="AB102" s="18"/>
      <c r="AC102" s="18"/>
      <c r="AD102" s="18"/>
      <c r="AE102" s="1"/>
      <c r="AF102" s="1"/>
      <c r="AG102" s="1"/>
      <c r="AH102" s="1"/>
    </row>
    <row r="103" spans="1:34" ht="15.75" customHeight="1">
      <c r="A103" s="1"/>
      <c r="B103" s="1"/>
      <c r="C103" s="1"/>
      <c r="D103" s="1"/>
      <c r="E103" s="1"/>
      <c r="F103" s="1"/>
      <c r="G103" s="1"/>
      <c r="H103" s="18"/>
      <c r="I103" s="71"/>
      <c r="J103" s="8"/>
      <c r="K103" s="8"/>
      <c r="L103" s="8"/>
      <c r="M103" s="8"/>
      <c r="N103" s="8"/>
      <c r="O103" s="8"/>
      <c r="P103" s="8"/>
      <c r="Q103" s="66"/>
      <c r="R103" s="64">
        <f>R100*V100+R98*V98</f>
        <v>0</v>
      </c>
      <c r="S103" s="64">
        <f>S100*V100+S98*V98</f>
        <v>10</v>
      </c>
      <c r="T103" s="64">
        <f>T100*V100+T98*V98</f>
        <v>-4</v>
      </c>
      <c r="U103" s="64" t="str">
        <f>IF(AND(S102&lt;&gt;0,S103&lt;&gt;0),-S102,"1")</f>
        <v>1</v>
      </c>
      <c r="V103" s="64"/>
      <c r="W103" s="66"/>
      <c r="X103" s="66"/>
      <c r="Y103" s="8"/>
      <c r="Z103" s="8"/>
      <c r="AA103" s="15"/>
      <c r="AB103" s="18"/>
      <c r="AC103" s="18"/>
      <c r="AD103" s="18"/>
      <c r="AE103" s="1"/>
      <c r="AF103" s="1"/>
      <c r="AG103" s="1"/>
      <c r="AH103" s="1"/>
    </row>
    <row r="104" spans="1:34" ht="18">
      <c r="A104" s="1"/>
      <c r="B104" s="1"/>
      <c r="C104" s="1"/>
      <c r="D104" s="1"/>
      <c r="E104" s="1"/>
      <c r="F104" s="1"/>
      <c r="G104" s="1"/>
      <c r="H104" s="18"/>
      <c r="I104" s="83" t="s">
        <v>89</v>
      </c>
      <c r="K104" s="38" t="s">
        <v>87</v>
      </c>
      <c r="L104" s="26" t="str">
        <f>IF(AND(W109&lt;&gt;999,W109=1111,W108&lt;&gt;999,W108&lt;&gt;1111),"ja","nein")</f>
        <v>nein</v>
      </c>
      <c r="M104" s="50"/>
      <c r="N104" s="8"/>
      <c r="O104" s="8"/>
      <c r="P104" s="8"/>
      <c r="Q104" s="66"/>
      <c r="R104" s="64">
        <f>R101</f>
        <v>1</v>
      </c>
      <c r="S104" s="64">
        <f>S101</f>
        <v>1</v>
      </c>
      <c r="T104" s="64">
        <f>T101</f>
        <v>-2</v>
      </c>
      <c r="U104" s="64">
        <f>IF(AND(S104&lt;&gt;0,S105&lt;&gt;0),S105,1)</f>
        <v>10</v>
      </c>
      <c r="V104" s="64"/>
      <c r="W104" s="64"/>
      <c r="X104" s="66"/>
      <c r="Y104" s="8"/>
      <c r="Z104" s="8"/>
      <c r="AA104" s="15"/>
      <c r="AB104" s="18"/>
      <c r="AC104" s="18"/>
      <c r="AD104" s="18"/>
      <c r="AE104" s="1"/>
      <c r="AF104" s="1"/>
      <c r="AG104" s="1"/>
      <c r="AH104" s="1"/>
    </row>
    <row r="105" spans="1:34" ht="12.75">
      <c r="A105" s="1"/>
      <c r="B105" s="1"/>
      <c r="C105" s="8"/>
      <c r="D105" s="8"/>
      <c r="E105" s="8"/>
      <c r="F105" s="8"/>
      <c r="G105" s="8"/>
      <c r="H105" s="15"/>
      <c r="I105" s="8"/>
      <c r="J105" s="69"/>
      <c r="K105" s="8"/>
      <c r="L105" s="8"/>
      <c r="M105" s="8"/>
      <c r="N105" s="8"/>
      <c r="O105" s="8"/>
      <c r="P105" s="8"/>
      <c r="Q105" s="66"/>
      <c r="R105" s="64">
        <f>R102</f>
        <v>0</v>
      </c>
      <c r="S105" s="64">
        <f>IF(AND(R102=0,S102=0,S103&lt;&gt;0),S103,S102)</f>
        <v>10</v>
      </c>
      <c r="T105" s="64">
        <f>IF(AND(R102=0,S102=0,S103&lt;&gt;0),T103,T102)</f>
        <v>-4</v>
      </c>
      <c r="U105" s="64">
        <f>IF(AND(S104&lt;&gt;0,S105&lt;&gt;0),-S104,0)</f>
        <v>-1</v>
      </c>
      <c r="V105" s="64"/>
      <c r="W105" s="64"/>
      <c r="X105" s="66"/>
      <c r="Y105" s="8"/>
      <c r="Z105" s="8"/>
      <c r="AA105" s="51"/>
      <c r="AB105" s="52"/>
      <c r="AC105" s="52"/>
      <c r="AD105" s="52"/>
      <c r="AE105" s="1"/>
      <c r="AF105" s="1"/>
      <c r="AG105" s="1"/>
      <c r="AH105" s="1"/>
    </row>
    <row r="106" spans="1:34" ht="18">
      <c r="A106" s="1"/>
      <c r="B106" s="1"/>
      <c r="C106" s="1"/>
      <c r="D106" s="8"/>
      <c r="E106" s="8"/>
      <c r="F106" s="8"/>
      <c r="G106" s="8"/>
      <c r="H106" s="15"/>
      <c r="I106" s="83" t="s">
        <v>81</v>
      </c>
      <c r="J106" s="1"/>
      <c r="K106" s="38"/>
      <c r="L106" s="26" t="str">
        <f>IF(AND(OR(W126=999,W125=999),W109=999),"ja","nein")</f>
        <v>ja</v>
      </c>
      <c r="M106" s="8"/>
      <c r="N106" s="8"/>
      <c r="O106" s="8"/>
      <c r="P106" s="8"/>
      <c r="Q106" s="66"/>
      <c r="R106" s="64">
        <f>R103</f>
        <v>0</v>
      </c>
      <c r="S106" s="64">
        <f>IF(AND(R102=0,S102=0,S103&lt;&gt;0),S102,S103*U103+S102*U102)</f>
        <v>0</v>
      </c>
      <c r="T106" s="64">
        <f>IF(AND(R102=0,S102=0,S103&lt;&gt;0),T102,T103*U103+T102*U102)</f>
        <v>-2</v>
      </c>
      <c r="U106" s="64"/>
      <c r="V106" s="64" t="s">
        <v>25</v>
      </c>
      <c r="W106" s="64" t="s">
        <v>26</v>
      </c>
      <c r="X106" s="66"/>
      <c r="Y106" s="8"/>
      <c r="Z106" s="8"/>
      <c r="AA106" s="51"/>
      <c r="AB106" s="52"/>
      <c r="AC106" s="52"/>
      <c r="AD106" s="52"/>
      <c r="AE106" s="1"/>
      <c r="AF106" s="1"/>
      <c r="AG106" s="1"/>
      <c r="AH106" s="1"/>
    </row>
    <row r="107" spans="1:34" ht="20.25">
      <c r="A107" s="1"/>
      <c r="B107" s="1"/>
      <c r="C107" s="1"/>
      <c r="D107" s="1"/>
      <c r="E107" s="1"/>
      <c r="F107" s="1"/>
      <c r="G107" s="1"/>
      <c r="H107" s="70"/>
      <c r="I107" s="33"/>
      <c r="J107" s="1"/>
      <c r="K107" s="1"/>
      <c r="L107" s="8"/>
      <c r="M107" s="8"/>
      <c r="N107" s="8"/>
      <c r="O107" s="8"/>
      <c r="P107" s="8"/>
      <c r="Q107" s="66"/>
      <c r="R107" s="64">
        <f>R104*U104+R105*U105</f>
        <v>10</v>
      </c>
      <c r="S107" s="64">
        <f>S104*U104+S105*U105</f>
        <v>0</v>
      </c>
      <c r="T107" s="64">
        <f>T104*U104+T105*U105</f>
        <v>-16</v>
      </c>
      <c r="U107" s="64"/>
      <c r="V107" s="64">
        <f>IF(W108=999,999,IF(AND(W108&lt;&gt;1111,W108&lt;&gt;999,R107&lt;&gt;0),T107/R107,IF(AND(S107&lt;&gt;0,R107&lt;&gt;0,W108=1111),1111,IF(AND(S107=0,R107&lt;&gt;0,W108=1111),T107/R107,IF(AND(W108&lt;&gt;1111,R107=0,S107=0,T107&lt;&gt;0),999,1111)))))</f>
        <v>-1.6</v>
      </c>
      <c r="W107" s="64">
        <f>IF(AND(W108=1111,R107=0,S107&lt;&gt;0),T107/S107,"")</f>
      </c>
      <c r="X107" s="66"/>
      <c r="Y107" s="66" t="s">
        <v>78</v>
      </c>
      <c r="Z107" s="66"/>
      <c r="AA107" s="66"/>
      <c r="AB107" s="66"/>
      <c r="AC107" s="66"/>
      <c r="AD107" s="52"/>
      <c r="AE107" s="1"/>
      <c r="AF107" s="1"/>
      <c r="AG107" s="1"/>
      <c r="AH107" s="1"/>
    </row>
    <row r="108" spans="1:34" ht="12.75">
      <c r="A108" s="1"/>
      <c r="B108" s="1"/>
      <c r="C108" s="1"/>
      <c r="D108" s="1"/>
      <c r="E108" s="1"/>
      <c r="F108" s="1"/>
      <c r="G108" s="1"/>
      <c r="H108" s="15"/>
      <c r="I108" s="1"/>
      <c r="J108" s="1"/>
      <c r="K108" s="1"/>
      <c r="L108" s="8"/>
      <c r="M108" s="8"/>
      <c r="N108" s="8"/>
      <c r="O108" s="8"/>
      <c r="P108" s="8"/>
      <c r="Q108" s="66"/>
      <c r="R108" s="64">
        <f>R105</f>
        <v>0</v>
      </c>
      <c r="S108" s="64">
        <f>IF(AND(R105=0,S105=0,S106&lt;&gt;0),S106,S105)</f>
        <v>10</v>
      </c>
      <c r="T108" s="64">
        <f>T105</f>
        <v>-4</v>
      </c>
      <c r="U108" s="64"/>
      <c r="V108" s="64"/>
      <c r="W108" s="64">
        <f>IF(AND(R108=0,S108&lt;&gt;0),T108/S108,IF(AND(R108=0,S108=0,T108=0),1111,IF(AND(R108=0,S108=0,T108&lt;&gt;0),999,"hab auch keine Ahnung")))</f>
        <v>-0.4</v>
      </c>
      <c r="X108" s="66"/>
      <c r="Y108" s="8"/>
      <c r="Z108" s="8"/>
      <c r="AA108" s="51"/>
      <c r="AB108" s="51"/>
      <c r="AC108" s="51"/>
      <c r="AD108" s="51"/>
      <c r="AE108" s="1"/>
      <c r="AF108" s="1"/>
      <c r="AG108" s="1"/>
      <c r="AH108" s="1"/>
    </row>
    <row r="109" spans="1:34" ht="12.75">
      <c r="A109" s="1"/>
      <c r="B109" s="1" t="s">
        <v>83</v>
      </c>
      <c r="C109" s="1"/>
      <c r="D109" s="1"/>
      <c r="E109" s="1"/>
      <c r="F109" s="1"/>
      <c r="G109" s="1"/>
      <c r="H109" s="18"/>
      <c r="I109" s="1"/>
      <c r="J109" s="1"/>
      <c r="K109" s="1"/>
      <c r="L109" s="1"/>
      <c r="M109" s="1"/>
      <c r="O109" s="8"/>
      <c r="P109" s="8"/>
      <c r="Q109" s="66"/>
      <c r="R109" s="64">
        <f>R106</f>
        <v>0</v>
      </c>
      <c r="S109" s="64">
        <f>S106</f>
        <v>0</v>
      </c>
      <c r="T109" s="64">
        <f>T106</f>
        <v>-2</v>
      </c>
      <c r="U109" s="64"/>
      <c r="V109" s="64"/>
      <c r="W109" s="64">
        <f>IF(AND(R109=0,S109=0,T109&lt;&gt;0),999,1111)</f>
        <v>999</v>
      </c>
      <c r="X109" s="66"/>
      <c r="Y109" s="8"/>
      <c r="Z109" s="8"/>
      <c r="AA109" s="51"/>
      <c r="AB109" s="51"/>
      <c r="AC109" s="51"/>
      <c r="AD109" s="51"/>
      <c r="AE109" s="1"/>
      <c r="AF109" s="1"/>
      <c r="AG109" s="1"/>
      <c r="AH109" s="1"/>
    </row>
    <row r="110" spans="1:34" ht="12.75">
      <c r="A110" s="1"/>
      <c r="B110" s="1" t="s">
        <v>88</v>
      </c>
      <c r="C110" s="1"/>
      <c r="D110" s="1"/>
      <c r="E110" s="1"/>
      <c r="F110" s="1"/>
      <c r="G110" s="1"/>
      <c r="H110" s="18"/>
      <c r="I110" s="1"/>
      <c r="J110" s="1"/>
      <c r="K110" s="1"/>
      <c r="L110" s="74">
        <f>ROUND(IF(AND(W109&lt;&gt;999,W109=1111,W108&lt;&gt;1111,W108&lt;&gt;999),D95+V107*F95,IF(AND(V107=1111,W108=1111,W109=1111),"A",999)),3)</f>
        <v>999</v>
      </c>
      <c r="M110" s="74">
        <f>ROUND(IF(AND(W109&lt;&gt;999,W109=1111,W108&lt;&gt;1111,W108&lt;&gt;999),D96+V107*F96,IF(AND(V107=1111,W108=1111,W109=1111),"A",999)),3)</f>
        <v>999</v>
      </c>
      <c r="N110" s="74">
        <f>ROUND(IF(AND(W109&lt;&gt;999,W109=1111,W108&lt;&gt;1111,W108&lt;&gt;999),D97+V107*F97,IF(AND(V107=1111,W108=1111,W109=1111),"A",999)),3)</f>
        <v>999</v>
      </c>
      <c r="O110" s="1"/>
      <c r="P110" s="1"/>
      <c r="Q110" s="66"/>
      <c r="R110" s="66"/>
      <c r="S110" s="66"/>
      <c r="T110" s="66"/>
      <c r="U110" s="66"/>
      <c r="V110" s="66"/>
      <c r="W110" s="66"/>
      <c r="X110" s="66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9.5" customHeight="1">
      <c r="A111" s="1"/>
      <c r="B111" s="72"/>
      <c r="C111" s="1"/>
      <c r="D111" s="1"/>
      <c r="E111" s="1"/>
      <c r="F111" s="1"/>
      <c r="G111" s="18"/>
      <c r="H111" s="1"/>
      <c r="I111" s="1"/>
      <c r="J111" s="1"/>
      <c r="K111" s="55" t="s">
        <v>75</v>
      </c>
      <c r="L111" s="38">
        <v>17</v>
      </c>
      <c r="M111" s="38">
        <v>1</v>
      </c>
      <c r="N111" s="38">
        <v>10</v>
      </c>
      <c r="O111" s="57" t="s">
        <v>0</v>
      </c>
      <c r="P111" s="1"/>
      <c r="Q111" s="9"/>
      <c r="R111" s="9"/>
      <c r="S111" s="9"/>
      <c r="T111" s="26"/>
      <c r="U111" s="26"/>
      <c r="V111" s="26"/>
      <c r="W111" s="26"/>
      <c r="X111" s="9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>
      <c r="A112" s="1"/>
      <c r="B112" s="1"/>
      <c r="C112" s="1"/>
      <c r="D112" s="1"/>
      <c r="E112" s="1"/>
      <c r="F112" s="1"/>
      <c r="G112" s="1"/>
      <c r="H112" s="18"/>
      <c r="I112" s="1"/>
      <c r="J112" s="1"/>
      <c r="K112" s="1"/>
      <c r="L112" s="1"/>
      <c r="M112" s="6"/>
      <c r="N112" s="1"/>
      <c r="O112" s="8"/>
      <c r="P112" s="8"/>
      <c r="Q112" s="66"/>
      <c r="R112" s="64">
        <f>F95</f>
        <v>1</v>
      </c>
      <c r="S112" s="64">
        <v>0</v>
      </c>
      <c r="T112" s="64">
        <f>M95</f>
        <v>-1</v>
      </c>
      <c r="U112" s="64" t="str">
        <f>IF(AND(R112&lt;&gt;0,R113&lt;&gt;0),R113,"0")</f>
        <v>0</v>
      </c>
      <c r="V112" s="64">
        <f>IF(AND(R112&lt;&gt;0,R114&lt;&gt;0),R114,"0")</f>
        <v>5</v>
      </c>
      <c r="W112" s="66"/>
      <c r="X112" s="66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>
      <c r="A113" s="1"/>
      <c r="B113" s="1"/>
      <c r="C113" s="1"/>
      <c r="D113" s="1"/>
      <c r="E113" s="1"/>
      <c r="F113" s="1"/>
      <c r="G113" s="1"/>
      <c r="H113" s="18"/>
      <c r="I113" s="1"/>
      <c r="J113" s="1"/>
      <c r="K113" s="1"/>
      <c r="L113" s="1"/>
      <c r="M113" s="1"/>
      <c r="N113" s="1"/>
      <c r="O113" s="8"/>
      <c r="P113" s="8"/>
      <c r="Q113" s="66"/>
      <c r="R113" s="64">
        <f>F96</f>
        <v>0</v>
      </c>
      <c r="S113" s="64">
        <v>0</v>
      </c>
      <c r="T113" s="64">
        <f>M96</f>
        <v>0</v>
      </c>
      <c r="U113" s="64" t="str">
        <f>IF(AND(R112&lt;&gt;0,R113&lt;&gt;0),-R112,"0")</f>
        <v>0</v>
      </c>
      <c r="V113" s="66"/>
      <c r="W113" s="66"/>
      <c r="X113" s="66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>
      <c r="A114" s="1"/>
      <c r="B114" s="1"/>
      <c r="C114" s="1"/>
      <c r="D114" s="1"/>
      <c r="E114" s="1"/>
      <c r="F114" s="1"/>
      <c r="G114" s="1"/>
      <c r="H114" s="18"/>
      <c r="I114" s="1"/>
      <c r="J114" s="1"/>
      <c r="K114" s="1"/>
      <c r="L114" s="6"/>
      <c r="M114" s="6"/>
      <c r="N114" s="18"/>
      <c r="O114" s="6"/>
      <c r="P114" s="6"/>
      <c r="Q114" s="66"/>
      <c r="R114" s="64">
        <f>F97</f>
        <v>5</v>
      </c>
      <c r="S114" s="64">
        <v>0</v>
      </c>
      <c r="T114" s="64">
        <f>M97</f>
        <v>5</v>
      </c>
      <c r="U114" s="66"/>
      <c r="V114" s="64">
        <f>IF(AND(R112&lt;&gt;0,R114&lt;&gt;0),-R112,"0")</f>
        <v>-1</v>
      </c>
      <c r="W114" s="66"/>
      <c r="X114" s="66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8">
      <c r="A115" s="1"/>
      <c r="B115" s="1" t="s">
        <v>84</v>
      </c>
      <c r="C115" s="1"/>
      <c r="D115" s="1"/>
      <c r="E115" s="1"/>
      <c r="F115" s="1"/>
      <c r="G115" s="1"/>
      <c r="H115" s="18"/>
      <c r="I115" s="1"/>
      <c r="J115" s="1"/>
      <c r="K115" s="1"/>
      <c r="L115" s="82">
        <f>M95</f>
        <v>-1</v>
      </c>
      <c r="M115" s="1"/>
      <c r="N115" s="27">
        <f>ROUND(IF(AND(W126=1111,W125=1111),V124,999),3)</f>
        <v>999</v>
      </c>
      <c r="O115" s="82">
        <f>F95</f>
        <v>1</v>
      </c>
      <c r="P115" s="1"/>
      <c r="Q115" s="66"/>
      <c r="R115" s="64">
        <f>IF(AND(R112=0,R113&lt;&gt;0),R113,IF(AND(R112=0,R113=0,R114&lt;&gt;0),R114,R112))</f>
        <v>1</v>
      </c>
      <c r="S115" s="64">
        <f>IF(AND(R112=0,R113&lt;&gt;0),S113,IF(AND(R112=0,R113=0,R114&lt;&gt;0),S114,S112))</f>
        <v>0</v>
      </c>
      <c r="T115" s="64">
        <f>IF(AND(R112=0,R113&lt;&gt;0),T113,IF(AND(R112=0,R113=0,R114&lt;&gt;0),T114,T112))</f>
        <v>-1</v>
      </c>
      <c r="U115" s="64" t="str">
        <f>IF(AND(R115&lt;&gt;0,R116&lt;&gt;0),R116,"0")</f>
        <v>0</v>
      </c>
      <c r="V115" s="64">
        <f>IF(AND(R115&lt;&gt;0,R117&lt;&gt;0),R117,"0")</f>
        <v>5</v>
      </c>
      <c r="W115" s="66"/>
      <c r="X115" s="66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20.25">
      <c r="A116" s="1"/>
      <c r="B116" s="1" t="s">
        <v>85</v>
      </c>
      <c r="C116" s="1"/>
      <c r="D116" s="1"/>
      <c r="E116" s="1"/>
      <c r="F116" s="1"/>
      <c r="G116" s="1"/>
      <c r="H116" s="18"/>
      <c r="I116" s="1"/>
      <c r="J116" s="1"/>
      <c r="K116" s="1"/>
      <c r="L116" s="82">
        <f>M96</f>
        <v>0</v>
      </c>
      <c r="M116" s="33" t="s">
        <v>82</v>
      </c>
      <c r="N116" s="38">
        <v>0.071</v>
      </c>
      <c r="O116" s="82">
        <f>F96</f>
        <v>0</v>
      </c>
      <c r="P116" s="1"/>
      <c r="Q116" s="66"/>
      <c r="R116" s="64">
        <f>IF(AND(R112=0,R113&lt;&gt;0),R112,R113)</f>
        <v>0</v>
      </c>
      <c r="S116" s="64">
        <f>IF(AND(R112=0,R113&lt;&gt;0),S112,S113)</f>
        <v>0</v>
      </c>
      <c r="T116" s="64">
        <f>IF(AND(R112=0,R113&lt;&gt;0),T112,T113)</f>
        <v>0</v>
      </c>
      <c r="U116" s="64" t="str">
        <f>IF(AND(R115&lt;&gt;0,R116&lt;&gt;0),-R118,"1")</f>
        <v>1</v>
      </c>
      <c r="V116" s="64"/>
      <c r="W116" s="66"/>
      <c r="X116" s="66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8">
      <c r="A117" s="1"/>
      <c r="B117" s="1"/>
      <c r="C117" s="1"/>
      <c r="D117" s="1"/>
      <c r="E117" s="1"/>
      <c r="F117" s="1"/>
      <c r="G117" s="1"/>
      <c r="H117" s="18"/>
      <c r="I117" s="1"/>
      <c r="J117" s="1"/>
      <c r="K117" s="1"/>
      <c r="L117" s="82">
        <f>M97</f>
        <v>5</v>
      </c>
      <c r="M117" s="1"/>
      <c r="N117" s="18"/>
      <c r="O117" s="82">
        <f>F97</f>
        <v>5</v>
      </c>
      <c r="P117" s="1"/>
      <c r="Q117" s="66"/>
      <c r="R117" s="64">
        <f>IF(AND(R112=0,R113&lt;&gt;0),R114,IF(AND(R112=0,R113=0,R114&lt;&gt;0),R112,R114))</f>
        <v>5</v>
      </c>
      <c r="S117" s="64">
        <f>IF(AND(R112=0,R113&lt;&gt;0),S114,IF(AND(R112=0,R113=0,R114&lt;&gt;0),S112,S114))</f>
        <v>0</v>
      </c>
      <c r="T117" s="64">
        <f>IF(AND(R112=0,R113&lt;&gt;0),T114,IF(AND(R112=0,R113=0,R114&lt;&gt;0),T112,T114))</f>
        <v>5</v>
      </c>
      <c r="U117" s="64"/>
      <c r="V117" s="64">
        <f>IF(AND(R115&lt;&gt;0,R117&lt;&gt;0),-R115,"1")</f>
        <v>-1</v>
      </c>
      <c r="W117" s="66"/>
      <c r="X117" s="66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8">
      <c r="A118" s="1"/>
      <c r="B118" s="1"/>
      <c r="C118" s="13"/>
      <c r="D118" s="1"/>
      <c r="E118" s="1"/>
      <c r="F118" s="1"/>
      <c r="G118" s="1"/>
      <c r="H118" s="18"/>
      <c r="I118" s="1"/>
      <c r="J118" s="1"/>
      <c r="K118" s="1"/>
      <c r="L118" s="21"/>
      <c r="M118" s="27"/>
      <c r="N118" s="18"/>
      <c r="O118" s="21"/>
      <c r="P118" s="27"/>
      <c r="Q118" s="66"/>
      <c r="R118" s="64">
        <f>R115</f>
        <v>1</v>
      </c>
      <c r="S118" s="64">
        <f>S115</f>
        <v>0</v>
      </c>
      <c r="T118" s="64">
        <f>T115</f>
        <v>-1</v>
      </c>
      <c r="U118" s="64"/>
      <c r="V118" s="64"/>
      <c r="W118" s="66"/>
      <c r="X118" s="66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>
      <c r="A119" s="1"/>
      <c r="B119" s="1"/>
      <c r="C119" s="1"/>
      <c r="D119" s="1"/>
      <c r="E119" s="1"/>
      <c r="F119" s="1"/>
      <c r="G119" s="1"/>
      <c r="H119" s="18"/>
      <c r="I119" s="1"/>
      <c r="J119" s="1"/>
      <c r="K119" s="1"/>
      <c r="L119" s="1"/>
      <c r="M119" s="28"/>
      <c r="N119" s="29"/>
      <c r="O119" s="8"/>
      <c r="P119" s="8"/>
      <c r="Q119" s="66"/>
      <c r="R119" s="64">
        <f>R116*U116+R115*U115</f>
        <v>0</v>
      </c>
      <c r="S119" s="64">
        <f>S116*U116+S115*U115</f>
        <v>0</v>
      </c>
      <c r="T119" s="64">
        <f>T115*U115+T116*U116</f>
        <v>0</v>
      </c>
      <c r="U119" s="64" t="str">
        <f>IF(AND(S119&lt;&gt;0,S120&lt;&gt;0),S120,"0")</f>
        <v>0</v>
      </c>
      <c r="V119" s="64"/>
      <c r="W119" s="66"/>
      <c r="X119" s="66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1"/>
      <c r="B120" s="1"/>
      <c r="C120" s="1"/>
      <c r="D120" s="1"/>
      <c r="E120" s="1"/>
      <c r="F120" s="1"/>
      <c r="G120" s="1"/>
      <c r="H120" s="18"/>
      <c r="I120" s="1"/>
      <c r="J120" s="1"/>
      <c r="K120" s="1"/>
      <c r="L120" s="1"/>
      <c r="M120" s="29"/>
      <c r="N120" s="29"/>
      <c r="O120" s="8"/>
      <c r="P120" s="8"/>
      <c r="Q120" s="66"/>
      <c r="R120" s="64">
        <f>R117*V117+R115*V115</f>
        <v>0</v>
      </c>
      <c r="S120" s="64">
        <f>S117*V117+S115*V115</f>
        <v>0</v>
      </c>
      <c r="T120" s="64">
        <f>T117*V117+T115*V115</f>
        <v>-10</v>
      </c>
      <c r="U120" s="64" t="str">
        <f>IF(AND(S119&lt;&gt;0,S120&lt;&gt;0),-S119,"1")</f>
        <v>1</v>
      </c>
      <c r="V120" s="64"/>
      <c r="W120" s="66"/>
      <c r="X120" s="66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8">
      <c r="A121" s="1"/>
      <c r="B121" s="1"/>
      <c r="C121" s="13"/>
      <c r="D121" s="1"/>
      <c r="E121" s="1"/>
      <c r="F121" s="1"/>
      <c r="G121" s="1"/>
      <c r="H121" s="18"/>
      <c r="I121" s="1"/>
      <c r="J121" s="1"/>
      <c r="K121" s="1"/>
      <c r="L121" s="1"/>
      <c r="M121" s="1"/>
      <c r="N121" s="1"/>
      <c r="O121" s="8"/>
      <c r="P121" s="8"/>
      <c r="Q121" s="66"/>
      <c r="R121" s="64">
        <f>R118</f>
        <v>1</v>
      </c>
      <c r="S121" s="64">
        <f>S118</f>
        <v>0</v>
      </c>
      <c r="T121" s="64">
        <f>T118</f>
        <v>-1</v>
      </c>
      <c r="U121" s="64">
        <f>IF(AND(S121&lt;&gt;0,S122&lt;&gt;0),S122,1)</f>
        <v>1</v>
      </c>
      <c r="V121" s="64"/>
      <c r="W121" s="64"/>
      <c r="X121" s="66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>
      <c r="A122" s="1"/>
      <c r="B122" s="1"/>
      <c r="C122" s="1"/>
      <c r="D122" s="1"/>
      <c r="E122" s="1"/>
      <c r="F122" s="1"/>
      <c r="G122" s="1"/>
      <c r="H122" s="18"/>
      <c r="I122" s="1"/>
      <c r="J122" s="1"/>
      <c r="K122" s="1"/>
      <c r="L122" s="1"/>
      <c r="M122" s="1"/>
      <c r="N122" s="1"/>
      <c r="O122" s="8"/>
      <c r="P122" s="8"/>
      <c r="Q122" s="66"/>
      <c r="R122" s="64">
        <f>R119</f>
        <v>0</v>
      </c>
      <c r="S122" s="64">
        <f>IF(AND(R119=0,S119=0,S120&lt;&gt;0),S120,S119)</f>
        <v>0</v>
      </c>
      <c r="T122" s="64">
        <f>IF(AND(R119=0,S119=0,S120&lt;&gt;0),T120,T119)</f>
        <v>0</v>
      </c>
      <c r="U122" s="64">
        <f>IF(AND(S121&lt;&gt;0,S122&lt;&gt;0),-S121,0)</f>
        <v>0</v>
      </c>
      <c r="V122" s="64"/>
      <c r="W122" s="64"/>
      <c r="X122" s="66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1"/>
      <c r="B123" s="1"/>
      <c r="C123" s="1"/>
      <c r="D123" s="1"/>
      <c r="E123" s="1"/>
      <c r="F123" s="1"/>
      <c r="G123" s="1"/>
      <c r="H123" s="18"/>
      <c r="I123" s="1"/>
      <c r="J123" s="1"/>
      <c r="K123" s="1"/>
      <c r="L123" s="1"/>
      <c r="M123" s="1"/>
      <c r="N123" s="1"/>
      <c r="O123" s="8"/>
      <c r="P123" s="8"/>
      <c r="Q123" s="66"/>
      <c r="R123" s="64">
        <f>R120</f>
        <v>0</v>
      </c>
      <c r="S123" s="64">
        <f>IF(AND(R119=0,S119=0,S120&lt;&gt;0),S119,S120*U120+S119*U119)</f>
        <v>0</v>
      </c>
      <c r="T123" s="64">
        <f>IF(AND(R119=0,S119=0,S120&lt;&gt;0),T119,T120*U120+T119*U119)</f>
        <v>-10</v>
      </c>
      <c r="U123" s="64"/>
      <c r="V123" s="64" t="s">
        <v>25</v>
      </c>
      <c r="W123" s="64" t="s">
        <v>26</v>
      </c>
      <c r="X123" s="66"/>
      <c r="Y123" s="66" t="s">
        <v>79</v>
      </c>
      <c r="Z123" s="66"/>
      <c r="AA123" s="66"/>
      <c r="AB123" s="66"/>
      <c r="AC123" s="1"/>
      <c r="AD123" s="1"/>
      <c r="AE123" s="1"/>
      <c r="AF123" s="1"/>
      <c r="AG123" s="1"/>
      <c r="AH123" s="1"/>
    </row>
    <row r="124" spans="1:34" ht="12.75">
      <c r="A124" s="1"/>
      <c r="B124" s="1"/>
      <c r="C124" s="1"/>
      <c r="D124" s="1"/>
      <c r="E124" s="1"/>
      <c r="F124" s="1"/>
      <c r="G124" s="1"/>
      <c r="H124" s="18"/>
      <c r="I124" s="1"/>
      <c r="J124" s="1"/>
      <c r="K124" s="1"/>
      <c r="L124" s="1"/>
      <c r="M124" s="1"/>
      <c r="N124" s="1"/>
      <c r="O124" s="1"/>
      <c r="P124" s="1"/>
      <c r="Q124" s="66"/>
      <c r="R124" s="64">
        <f>R121*U121+R122*U122</f>
        <v>1</v>
      </c>
      <c r="S124" s="64">
        <f>S121*U121+S122*U122</f>
        <v>0</v>
      </c>
      <c r="T124" s="64">
        <f>T121*U121+T122*U122</f>
        <v>-1</v>
      </c>
      <c r="U124" s="64"/>
      <c r="V124" s="64">
        <f>IF(W125=999,999,IF(AND(W125&lt;&gt;1111,W125&lt;&gt;999,R124&lt;&gt;0),T124/R124,IF(AND(S124&lt;&gt;0,R124&lt;&gt;0,W125=1111),1111,IF(AND(S124=0,R124&lt;&gt;0,W125=1111),T124/R124,IF(AND(W125&lt;&gt;1111,R124=0,S124=0,T124&lt;&gt;0),999,1111)))))</f>
        <v>-1</v>
      </c>
      <c r="W124" s="64">
        <f>IF(AND(W125=1111,R124=0,S124&lt;&gt;0),T124/S124,"")</f>
      </c>
      <c r="X124" s="66"/>
      <c r="Y124" s="66"/>
      <c r="Z124" s="66"/>
      <c r="AA124" s="66"/>
      <c r="AB124" s="66"/>
      <c r="AC124" s="1"/>
      <c r="AD124" s="1"/>
      <c r="AE124" s="1"/>
      <c r="AF124" s="1"/>
      <c r="AG124" s="1"/>
      <c r="AH124" s="1"/>
    </row>
    <row r="125" spans="1:34" ht="12.75">
      <c r="A125" s="1"/>
      <c r="B125" s="1"/>
      <c r="C125" s="1"/>
      <c r="D125" s="1"/>
      <c r="E125" s="1"/>
      <c r="F125" s="1"/>
      <c r="G125" s="1"/>
      <c r="H125" s="18"/>
      <c r="I125" s="1"/>
      <c r="J125" s="1"/>
      <c r="K125" s="1"/>
      <c r="L125" s="1"/>
      <c r="M125" s="1"/>
      <c r="N125" s="1"/>
      <c r="O125" s="1"/>
      <c r="P125" s="1"/>
      <c r="Q125" s="66"/>
      <c r="R125" s="64">
        <f>R122</f>
        <v>0</v>
      </c>
      <c r="S125" s="64">
        <f>IF(AND(R122=0,S122=0,S123&lt;&gt;0),S123,S122)</f>
        <v>0</v>
      </c>
      <c r="T125" s="64">
        <f>T122</f>
        <v>0</v>
      </c>
      <c r="U125" s="64"/>
      <c r="V125" s="64"/>
      <c r="W125" s="64">
        <f>IF(AND(R125=0,S125&lt;&gt;0),T125/S125,IF(AND(R125=0,S125=0,T125=0),1111,IF(AND(R125=0,S125=0,T125&lt;&gt;0),999,"hab auch keine Ahnung")))</f>
        <v>1111</v>
      </c>
      <c r="X125" s="66"/>
      <c r="Y125" s="66"/>
      <c r="Z125" s="66"/>
      <c r="AA125" s="66"/>
      <c r="AB125" s="66"/>
      <c r="AC125" s="1"/>
      <c r="AD125" s="1"/>
      <c r="AE125" s="1"/>
      <c r="AF125" s="1"/>
      <c r="AG125" s="1"/>
      <c r="AH125" s="1"/>
    </row>
    <row r="126" spans="1:34" ht="12.75">
      <c r="A126" s="1"/>
      <c r="B126" s="1"/>
      <c r="C126" s="1"/>
      <c r="D126" s="1"/>
      <c r="E126" s="1"/>
      <c r="F126" s="1"/>
      <c r="G126" s="1"/>
      <c r="H126" s="18"/>
      <c r="I126" s="1"/>
      <c r="J126" s="1"/>
      <c r="K126" s="1"/>
      <c r="L126" s="1"/>
      <c r="M126" s="1"/>
      <c r="N126" s="1"/>
      <c r="O126" s="1"/>
      <c r="P126" s="1"/>
      <c r="Q126" s="66"/>
      <c r="R126" s="64">
        <f>R123</f>
        <v>0</v>
      </c>
      <c r="S126" s="64">
        <f>S123</f>
        <v>0</v>
      </c>
      <c r="T126" s="64">
        <f>T123</f>
        <v>-10</v>
      </c>
      <c r="U126" s="64"/>
      <c r="V126" s="64"/>
      <c r="W126" s="64">
        <f>IF(AND(R126=0,S126=0,T126&lt;&gt;0),999,1111)</f>
        <v>999</v>
      </c>
      <c r="X126" s="66"/>
      <c r="Y126" s="66"/>
      <c r="Z126" s="66"/>
      <c r="AA126" s="66"/>
      <c r="AB126" s="66"/>
      <c r="AC126" s="1"/>
      <c r="AD126" s="1"/>
      <c r="AE126" s="1"/>
      <c r="AF126" s="1"/>
      <c r="AG126" s="1"/>
      <c r="AH126" s="1"/>
    </row>
    <row r="127" spans="1:34" ht="12.75">
      <c r="A127" s="1"/>
      <c r="B127" s="1"/>
      <c r="C127" s="1"/>
      <c r="D127" s="1"/>
      <c r="E127" s="1"/>
      <c r="F127" s="1"/>
      <c r="G127" s="1"/>
      <c r="H127" s="18"/>
      <c r="I127" s="1"/>
      <c r="J127" s="1"/>
      <c r="K127" s="1"/>
      <c r="L127" s="1"/>
      <c r="M127" s="1"/>
      <c r="N127" s="1"/>
      <c r="O127" s="1"/>
      <c r="P127" s="1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1"/>
      <c r="AD127" s="1"/>
      <c r="AE127" s="1"/>
      <c r="AF127" s="1"/>
      <c r="AG127" s="1"/>
      <c r="AH127" s="1"/>
    </row>
    <row r="128" spans="1:34" ht="12.75">
      <c r="A128" s="1"/>
      <c r="B128" s="1"/>
      <c r="C128" s="1"/>
      <c r="D128" s="1"/>
      <c r="E128" s="1"/>
      <c r="F128" s="1"/>
      <c r="G128" s="1"/>
      <c r="H128" s="1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>
      <c r="A129" s="1"/>
      <c r="B129" s="1"/>
      <c r="C129" s="1"/>
      <c r="D129" s="1"/>
      <c r="E129" s="1"/>
      <c r="F129" s="1"/>
      <c r="G129" s="1"/>
      <c r="H129" s="1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8">
      <c r="A130" s="1"/>
      <c r="B130" s="1"/>
      <c r="C130" s="13"/>
      <c r="D130" s="1"/>
      <c r="E130" s="1"/>
      <c r="F130" s="1"/>
      <c r="G130" s="1"/>
      <c r="H130" s="1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>
      <c r="A131" s="1"/>
      <c r="B131" s="1"/>
      <c r="C131" s="1"/>
      <c r="D131" s="1"/>
      <c r="E131" s="1"/>
      <c r="F131" s="1"/>
      <c r="G131" s="1"/>
      <c r="H131" s="1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>
      <c r="A132" s="1"/>
      <c r="B132" s="1"/>
      <c r="C132" s="1"/>
      <c r="D132" s="1"/>
      <c r="E132" s="1"/>
      <c r="F132" s="1"/>
      <c r="G132" s="1"/>
      <c r="H132" s="1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>
      <c r="A133" s="1"/>
      <c r="B133" s="1"/>
      <c r="C133" s="1"/>
      <c r="D133" s="1"/>
      <c r="E133" s="1"/>
      <c r="F133" s="1"/>
      <c r="G133" s="1"/>
      <c r="H133" s="1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>
      <c r="A134" s="1"/>
      <c r="B134" s="1"/>
      <c r="C134" s="1"/>
      <c r="D134" s="1"/>
      <c r="E134" s="1"/>
      <c r="F134" s="1"/>
      <c r="G134" s="1"/>
      <c r="H134" s="1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>
      <c r="A135" s="1"/>
      <c r="B135" s="1"/>
      <c r="C135" s="1"/>
      <c r="D135" s="1"/>
      <c r="E135" s="1"/>
      <c r="F135" s="1"/>
      <c r="G135" s="1"/>
      <c r="H135" s="1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">
      <c r="A136" s="1"/>
      <c r="B136" s="1"/>
      <c r="C136" s="7"/>
      <c r="D136" s="1"/>
      <c r="E136" s="1"/>
      <c r="F136" s="1"/>
      <c r="G136" s="1"/>
      <c r="H136" s="1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>
      <c r="A137" s="1"/>
      <c r="B137" s="1"/>
      <c r="C137" s="1"/>
      <c r="D137" s="1"/>
      <c r="E137" s="1"/>
      <c r="F137" s="1"/>
      <c r="G137" s="1"/>
      <c r="H137" s="1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>
      <c r="A138" s="1"/>
      <c r="B138" s="1"/>
      <c r="C138" s="1"/>
      <c r="D138" s="1"/>
      <c r="E138" s="1"/>
      <c r="F138" s="1"/>
      <c r="G138" s="1"/>
      <c r="H138" s="1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8">
      <c r="A139" s="1"/>
      <c r="B139" s="1"/>
      <c r="C139" s="13"/>
      <c r="D139" s="1"/>
      <c r="E139" s="1"/>
      <c r="F139" s="1"/>
      <c r="G139" s="1"/>
      <c r="H139" s="1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>
      <c r="A140" s="1"/>
      <c r="B140" s="1"/>
      <c r="C140" s="1"/>
      <c r="D140" s="1"/>
      <c r="E140" s="1"/>
      <c r="F140" s="1"/>
      <c r="G140" s="1"/>
      <c r="H140" s="1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>
      <c r="A141" s="1"/>
      <c r="B141" s="1"/>
      <c r="C141" s="1"/>
      <c r="D141" s="1"/>
      <c r="E141" s="1"/>
      <c r="F141" s="1"/>
      <c r="G141" s="1"/>
      <c r="H141" s="1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>
      <c r="A142" s="1"/>
      <c r="B142" s="1"/>
      <c r="C142" s="1"/>
      <c r="D142" s="1"/>
      <c r="E142" s="1"/>
      <c r="F142" s="1"/>
      <c r="G142" s="1"/>
      <c r="H142" s="1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>
      <c r="A143" s="1"/>
      <c r="B143" s="1"/>
      <c r="C143" s="1"/>
      <c r="D143" s="1"/>
      <c r="E143" s="1"/>
      <c r="F143" s="1"/>
      <c r="G143" s="1"/>
      <c r="H143" s="1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>
      <c r="A144" s="1"/>
      <c r="B144" s="1"/>
      <c r="C144" s="1"/>
      <c r="D144" s="1"/>
      <c r="E144" s="1"/>
      <c r="F144" s="1"/>
      <c r="G144" s="1"/>
      <c r="H144" s="1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>
      <c r="A145" s="1"/>
      <c r="B145" s="1"/>
      <c r="C145" s="1"/>
      <c r="D145" s="1"/>
      <c r="E145" s="1"/>
      <c r="F145" s="1"/>
      <c r="G145" s="1"/>
      <c r="H145" s="1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>
      <c r="A146" s="1"/>
      <c r="B146" s="1"/>
      <c r="C146" s="1"/>
      <c r="D146" s="1"/>
      <c r="E146" s="1"/>
      <c r="F146" s="1"/>
      <c r="G146" s="1"/>
      <c r="H146" s="1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>
      <c r="A147" s="1"/>
      <c r="B147" s="1"/>
      <c r="C147" s="1"/>
      <c r="D147" s="1"/>
      <c r="E147" s="1"/>
      <c r="F147" s="1"/>
      <c r="G147" s="1"/>
      <c r="H147" s="1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>
      <c r="A148" s="1"/>
      <c r="B148" s="1"/>
      <c r="C148" s="1"/>
      <c r="D148" s="1"/>
      <c r="E148" s="1"/>
      <c r="F148" s="1"/>
      <c r="G148" s="1"/>
      <c r="H148" s="1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>
      <c r="A149" s="1"/>
      <c r="B149" s="1"/>
      <c r="C149" s="1"/>
      <c r="D149" s="1"/>
      <c r="E149" s="1"/>
      <c r="F149" s="1"/>
      <c r="G149" s="1"/>
      <c r="H149" s="1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>
      <c r="A150" s="1"/>
      <c r="B150" s="1"/>
      <c r="C150" s="1"/>
      <c r="D150" s="1"/>
      <c r="E150" s="1"/>
      <c r="F150" s="1"/>
      <c r="G150" s="1"/>
      <c r="H150" s="1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>
      <c r="A151" s="1"/>
      <c r="B151" s="1"/>
      <c r="C151" s="1"/>
      <c r="D151" s="1"/>
      <c r="E151" s="1"/>
      <c r="F151" s="1"/>
      <c r="G151" s="1"/>
      <c r="H151" s="1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>
      <c r="A152" s="1"/>
      <c r="B152" s="1"/>
      <c r="C152" s="1"/>
      <c r="D152" s="1"/>
      <c r="E152" s="1"/>
      <c r="F152" s="1"/>
      <c r="G152" s="1"/>
      <c r="H152" s="1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>
      <c r="A153" s="1"/>
      <c r="B153" s="1"/>
      <c r="C153" s="1"/>
      <c r="D153" s="1"/>
      <c r="E153" s="1"/>
      <c r="F153" s="1"/>
      <c r="G153" s="1"/>
      <c r="H153" s="1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>
      <c r="A154" s="1"/>
      <c r="B154" s="1"/>
      <c r="C154" s="1"/>
      <c r="D154" s="1"/>
      <c r="E154" s="1"/>
      <c r="F154" s="1"/>
      <c r="G154" s="1"/>
      <c r="H154" s="1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>
      <c r="A155" s="1"/>
      <c r="B155" s="1"/>
      <c r="C155" s="1"/>
      <c r="D155" s="1"/>
      <c r="E155" s="1"/>
      <c r="F155" s="1"/>
      <c r="G155" s="1"/>
      <c r="H155" s="1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>
      <c r="A156" s="1"/>
      <c r="B156" s="1"/>
      <c r="C156" s="1"/>
      <c r="D156" s="1"/>
      <c r="E156" s="1"/>
      <c r="F156" s="1"/>
      <c r="G156" s="1"/>
      <c r="H156" s="1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>
      <c r="A157" s="1"/>
      <c r="B157" s="1"/>
      <c r="C157" s="1"/>
      <c r="D157" s="1"/>
      <c r="E157" s="1"/>
      <c r="F157" s="1"/>
      <c r="G157" s="1"/>
      <c r="H157" s="1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>
      <c r="A158" s="1"/>
      <c r="B158" s="1"/>
      <c r="C158" s="1"/>
      <c r="D158" s="1"/>
      <c r="E158" s="1"/>
      <c r="F158" s="1"/>
      <c r="G158" s="1"/>
      <c r="H158" s="1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>
      <c r="A159" s="1"/>
      <c r="B159" s="1"/>
      <c r="C159" s="1"/>
      <c r="D159" s="1"/>
      <c r="E159" s="1"/>
      <c r="F159" s="1"/>
      <c r="G159" s="1"/>
      <c r="H159" s="1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>
      <c r="A160" s="1"/>
      <c r="B160" s="1"/>
      <c r="C160" s="1"/>
      <c r="D160" s="1"/>
      <c r="E160" s="1"/>
      <c r="F160" s="1"/>
      <c r="G160" s="1"/>
      <c r="H160" s="1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>
      <c r="A161" s="1"/>
      <c r="B161" s="1"/>
      <c r="C161" s="1"/>
      <c r="D161" s="1"/>
      <c r="E161" s="1"/>
      <c r="F161" s="1"/>
      <c r="G161" s="1"/>
      <c r="H161" s="1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>
      <c r="A162" s="1"/>
      <c r="B162" s="1"/>
      <c r="C162" s="1"/>
      <c r="D162" s="1"/>
      <c r="E162" s="1"/>
      <c r="F162" s="1"/>
      <c r="G162" s="1"/>
      <c r="H162" s="1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>
      <c r="A163" s="1"/>
      <c r="B163" s="1"/>
      <c r="D163" s="1"/>
      <c r="E163" s="1"/>
      <c r="F163" s="1"/>
      <c r="G163" s="1"/>
      <c r="H163" s="1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>
      <c r="A164" s="1"/>
      <c r="B164" s="1"/>
      <c r="C164" s="1"/>
      <c r="D164" s="1"/>
      <c r="E164" s="1"/>
      <c r="F164" s="1"/>
      <c r="G164" s="1"/>
      <c r="H164" s="1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>
      <c r="A165" s="1"/>
      <c r="B165" s="1"/>
      <c r="C165" s="1"/>
      <c r="D165" s="1"/>
      <c r="E165" s="1"/>
      <c r="F165" s="1"/>
      <c r="G165" s="1"/>
      <c r="H165" s="1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>
      <c r="A166" s="1"/>
      <c r="B166" s="1"/>
      <c r="D166" s="1"/>
      <c r="E166" s="1"/>
      <c r="F166" s="1"/>
      <c r="G166" s="1"/>
      <c r="H166" s="1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>
      <c r="A167" s="1"/>
      <c r="B167" s="1"/>
      <c r="C167" s="1"/>
      <c r="D167" s="1"/>
      <c r="E167" s="1"/>
      <c r="F167" s="1"/>
      <c r="G167" s="1"/>
      <c r="H167" s="1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>
      <c r="A168" s="1"/>
      <c r="B168" s="1"/>
      <c r="C168" s="1"/>
      <c r="D168" s="1"/>
      <c r="E168" s="1"/>
      <c r="F168" s="1"/>
      <c r="G168" s="1"/>
      <c r="H168" s="1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">
      <c r="A169" s="1"/>
      <c r="B169" s="1"/>
      <c r="C169" s="3"/>
      <c r="D169" s="1"/>
      <c r="E169" s="1"/>
      <c r="F169" s="1"/>
      <c r="G169" s="1"/>
      <c r="H169" s="1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>
      <c r="A170" s="1"/>
      <c r="B170" s="1"/>
      <c r="C170" s="1"/>
      <c r="D170" s="1"/>
      <c r="E170" s="1"/>
      <c r="F170" s="1"/>
      <c r="G170" s="1"/>
      <c r="H170" s="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>
      <c r="A171" s="1"/>
      <c r="B171" s="1"/>
      <c r="C171" s="1"/>
      <c r="D171" s="1"/>
      <c r="E171" s="1"/>
      <c r="F171" s="1"/>
      <c r="G171" s="1"/>
      <c r="H171" s="16"/>
      <c r="I171" s="1"/>
      <c r="J171" s="1"/>
      <c r="K171" s="1"/>
      <c r="L171" s="1"/>
      <c r="M171" s="1"/>
      <c r="N171" s="1"/>
      <c r="O171" s="1"/>
      <c r="P171" s="1"/>
      <c r="Q171" s="16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">
      <c r="A172" s="1"/>
      <c r="B172" s="1"/>
      <c r="C172" s="3"/>
      <c r="D172" s="1"/>
      <c r="E172" s="1"/>
      <c r="F172" s="1"/>
      <c r="G172" s="1"/>
      <c r="H172" s="18"/>
      <c r="I172" s="3"/>
      <c r="J172" s="1"/>
      <c r="K172" s="1"/>
      <c r="L172" s="1"/>
      <c r="M172" s="1"/>
      <c r="N172" s="1"/>
      <c r="O172" s="1"/>
      <c r="P172" s="1"/>
      <c r="Q172" s="1"/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>
      <c r="A173" s="1"/>
      <c r="B173" s="1"/>
      <c r="C173" s="1"/>
      <c r="D173" s="1"/>
      <c r="E173" s="1"/>
      <c r="F173" s="1"/>
      <c r="G173" s="1"/>
      <c r="H173" s="1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>
      <c r="A174" s="1"/>
      <c r="B174" s="1"/>
      <c r="C174" s="1"/>
      <c r="D174" s="1"/>
      <c r="E174" s="1"/>
      <c r="F174" s="1"/>
      <c r="G174" s="1"/>
      <c r="H174" s="1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>
      <c r="A175" s="1"/>
      <c r="B175" s="1"/>
      <c r="C175" s="1"/>
      <c r="D175" s="1"/>
      <c r="E175" s="1"/>
      <c r="F175" s="1"/>
      <c r="G175" s="1"/>
      <c r="H175" s="1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>
      <c r="A176" s="1"/>
      <c r="B176" s="1"/>
      <c r="C176" s="1"/>
      <c r="D176" s="1"/>
      <c r="E176" s="1"/>
      <c r="F176" s="1"/>
      <c r="G176" s="1"/>
      <c r="H176" s="1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1"/>
      <c r="B177" s="1"/>
      <c r="C177" s="1"/>
      <c r="D177" s="1"/>
      <c r="E177" s="1"/>
      <c r="F177" s="1"/>
      <c r="G177" s="1"/>
      <c r="H177" s="1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1"/>
      <c r="B178" s="1"/>
      <c r="C178" s="1"/>
      <c r="D178" s="1"/>
      <c r="E178" s="1"/>
      <c r="F178" s="1"/>
      <c r="G178" s="1"/>
      <c r="H178" s="1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>
      <c r="A179" s="1"/>
      <c r="B179" s="1"/>
      <c r="C179" s="1"/>
      <c r="D179" s="1"/>
      <c r="E179" s="1"/>
      <c r="F179" s="1"/>
      <c r="G179" s="1"/>
      <c r="H179" s="1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>
      <c r="A180" s="1"/>
      <c r="B180" s="1"/>
      <c r="C180" s="1"/>
      <c r="D180" s="1"/>
      <c r="E180" s="1"/>
      <c r="F180" s="1"/>
      <c r="G180" s="1"/>
      <c r="H180" s="1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>
      <c r="A181" s="1"/>
      <c r="B181" s="1"/>
      <c r="C181" s="1"/>
      <c r="D181" s="1"/>
      <c r="E181" s="1"/>
      <c r="F181" s="1"/>
      <c r="G181" s="1"/>
      <c r="H181" s="1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1"/>
      <c r="B182" s="1"/>
      <c r="C182" s="1"/>
      <c r="D182" s="1"/>
      <c r="E182" s="1"/>
      <c r="F182" s="1"/>
      <c r="G182" s="1"/>
      <c r="H182" s="1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>
      <c r="A183" s="1"/>
      <c r="B183" s="1"/>
      <c r="C183" s="1"/>
      <c r="D183" s="1"/>
      <c r="E183" s="1"/>
      <c r="F183" s="1"/>
      <c r="G183" s="1"/>
      <c r="H183" s="1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>
      <c r="A184" s="1"/>
      <c r="B184" s="1"/>
      <c r="C184" s="1"/>
      <c r="D184" s="1"/>
      <c r="E184" s="1"/>
      <c r="F184" s="1"/>
      <c r="G184" s="1"/>
      <c r="H184" s="1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>
      <c r="A185" s="1"/>
      <c r="B185" s="1"/>
      <c r="C185" s="1"/>
      <c r="D185" s="1"/>
      <c r="E185" s="1"/>
      <c r="F185" s="1"/>
      <c r="G185" s="1"/>
      <c r="H185" s="1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>
      <c r="A186" s="1"/>
      <c r="B186" s="1"/>
      <c r="C186" s="1"/>
      <c r="D186" s="1"/>
      <c r="E186" s="1"/>
      <c r="F186" s="1"/>
      <c r="G186" s="1"/>
      <c r="H186" s="1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>
      <c r="A187" s="1"/>
      <c r="B187" s="1"/>
      <c r="C187" s="1"/>
      <c r="D187" s="1"/>
      <c r="E187" s="1"/>
      <c r="F187" s="1"/>
      <c r="G187" s="1"/>
      <c r="H187" s="1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>
      <c r="A188" s="1"/>
      <c r="B188" s="1"/>
      <c r="C188" s="1"/>
      <c r="D188" s="1"/>
      <c r="E188" s="1"/>
      <c r="F188" s="1"/>
      <c r="G188" s="1"/>
      <c r="H188" s="1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>
      <c r="A189" s="1"/>
      <c r="B189" s="1"/>
      <c r="C189" s="1"/>
      <c r="D189" s="1"/>
      <c r="E189" s="1"/>
      <c r="F189" s="1"/>
      <c r="G189" s="1"/>
      <c r="H189" s="1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>
      <c r="A190" s="1"/>
      <c r="B190" s="1"/>
      <c r="C190" s="1"/>
      <c r="D190" s="1"/>
      <c r="E190" s="1"/>
      <c r="F190" s="1"/>
      <c r="G190" s="1"/>
      <c r="H190" s="1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>
      <c r="A191" s="1"/>
      <c r="B191" s="1"/>
      <c r="C191" s="1"/>
      <c r="D191" s="1"/>
      <c r="E191" s="1"/>
      <c r="F191" s="1"/>
      <c r="G191" s="1"/>
      <c r="H191" s="1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>
      <c r="A192" s="1"/>
      <c r="B192" s="1"/>
      <c r="C192" s="1"/>
      <c r="D192" s="1"/>
      <c r="E192" s="1"/>
      <c r="F192" s="1"/>
      <c r="G192" s="1"/>
      <c r="H192" s="1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>
      <c r="A193" s="1"/>
      <c r="B193" s="1"/>
      <c r="C193" s="1"/>
      <c r="D193" s="1"/>
      <c r="E193" s="1"/>
      <c r="F193" s="1"/>
      <c r="G193" s="1"/>
      <c r="H193" s="1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>
      <c r="A194" s="1"/>
      <c r="B194" s="1"/>
      <c r="C194" s="1"/>
      <c r="D194" s="1"/>
      <c r="E194" s="1"/>
      <c r="F194" s="1"/>
      <c r="G194" s="1"/>
      <c r="H194" s="1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>
      <c r="A195" s="1"/>
      <c r="B195" s="1"/>
      <c r="C195" s="1"/>
      <c r="D195" s="1"/>
      <c r="E195" s="1"/>
      <c r="F195" s="1"/>
      <c r="G195" s="1"/>
      <c r="H195" s="1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>
      <c r="A196" s="1"/>
      <c r="B196" s="1"/>
      <c r="C196" s="1"/>
      <c r="D196" s="1"/>
      <c r="E196" s="1"/>
      <c r="F196" s="1"/>
      <c r="G196" s="1"/>
      <c r="H196" s="1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>
      <c r="A197" s="1"/>
      <c r="B197" s="1"/>
      <c r="C197" s="1"/>
      <c r="D197" s="1"/>
      <c r="E197" s="1"/>
      <c r="F197" s="1"/>
      <c r="G197" s="1"/>
      <c r="H197" s="1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>
      <c r="A198" s="1"/>
      <c r="B198" s="1"/>
      <c r="C198" s="1"/>
      <c r="D198" s="1"/>
      <c r="E198" s="1"/>
      <c r="F198" s="1"/>
      <c r="G198" s="1"/>
      <c r="H198" s="1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61" ht="12.75">
      <c r="A199" s="10"/>
      <c r="B199" s="10"/>
      <c r="C199" s="75"/>
      <c r="D199" s="75"/>
      <c r="E199" s="75"/>
      <c r="F199" s="75"/>
      <c r="G199" s="75"/>
      <c r="H199" s="76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</row>
    <row r="200" spans="1:61" ht="12.75">
      <c r="A200" s="75"/>
      <c r="B200" s="75"/>
      <c r="C200" s="75"/>
      <c r="D200" s="75"/>
      <c r="E200" s="75"/>
      <c r="F200" s="75"/>
      <c r="G200" s="75"/>
      <c r="H200" s="76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</row>
    <row r="201" spans="1:61" ht="12.75">
      <c r="A201" s="75"/>
      <c r="B201" s="75"/>
      <c r="C201" s="75"/>
      <c r="D201" s="75"/>
      <c r="E201" s="75"/>
      <c r="F201" s="75"/>
      <c r="G201" s="75"/>
      <c r="H201" s="76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</row>
    <row r="202" spans="1:61" ht="12.75">
      <c r="A202" s="75"/>
      <c r="B202" s="75"/>
      <c r="C202" s="75"/>
      <c r="D202" s="75"/>
      <c r="E202" s="75"/>
      <c r="F202" s="75"/>
      <c r="G202" s="75"/>
      <c r="H202" s="76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</row>
    <row r="203" spans="1:61" ht="12.75">
      <c r="A203" s="75"/>
      <c r="B203" s="75"/>
      <c r="C203" s="75"/>
      <c r="D203" s="75"/>
      <c r="E203" s="75"/>
      <c r="F203" s="75"/>
      <c r="G203" s="75"/>
      <c r="H203" s="76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</row>
    <row r="204" spans="1:61" ht="12.75">
      <c r="A204" s="75"/>
      <c r="B204" s="75"/>
      <c r="C204" s="75"/>
      <c r="D204" s="75"/>
      <c r="E204" s="75"/>
      <c r="F204" s="75"/>
      <c r="G204" s="75"/>
      <c r="H204" s="76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</row>
    <row r="205" spans="1:61" ht="12.75">
      <c r="A205" s="75"/>
      <c r="B205" s="75"/>
      <c r="C205" s="75"/>
      <c r="D205" s="75"/>
      <c r="E205" s="75"/>
      <c r="F205" s="75"/>
      <c r="G205" s="75"/>
      <c r="H205" s="76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</row>
    <row r="206" spans="1:61" ht="12.75">
      <c r="A206" s="75"/>
      <c r="B206" s="75"/>
      <c r="C206" s="75"/>
      <c r="D206" s="75"/>
      <c r="E206" s="75"/>
      <c r="F206" s="75"/>
      <c r="G206" s="75"/>
      <c r="H206" s="76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</row>
    <row r="207" spans="1:61" ht="12.75">
      <c r="A207" s="77"/>
      <c r="B207" s="77"/>
      <c r="C207" s="77"/>
      <c r="D207" s="77"/>
      <c r="E207" s="77"/>
      <c r="F207" s="77"/>
      <c r="G207" s="77"/>
      <c r="H207" s="78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</row>
    <row r="208" spans="1:61" ht="12.75">
      <c r="A208" s="77"/>
      <c r="B208" s="77"/>
      <c r="C208" s="77"/>
      <c r="D208" s="77"/>
      <c r="E208" s="77"/>
      <c r="F208" s="77"/>
      <c r="G208" s="77"/>
      <c r="H208" s="78"/>
      <c r="I208" s="77"/>
      <c r="J208" s="77"/>
      <c r="K208" s="79" t="s">
        <v>6</v>
      </c>
      <c r="L208" s="80" t="s">
        <v>7</v>
      </c>
      <c r="M208" s="80" t="s">
        <v>8</v>
      </c>
      <c r="N208" s="80" t="s">
        <v>9</v>
      </c>
      <c r="O208" s="80" t="s">
        <v>10</v>
      </c>
      <c r="P208" s="80" t="s">
        <v>11</v>
      </c>
      <c r="Q208" s="80" t="s">
        <v>12</v>
      </c>
      <c r="R208" s="80" t="s">
        <v>2</v>
      </c>
      <c r="S208" s="80" t="s">
        <v>3</v>
      </c>
      <c r="T208" s="80" t="s">
        <v>4</v>
      </c>
      <c r="U208" s="80" t="s">
        <v>5</v>
      </c>
      <c r="V208" s="77"/>
      <c r="W208" s="77"/>
      <c r="X208" s="77"/>
      <c r="Y208" s="77"/>
      <c r="Z208" s="77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</row>
    <row r="209" spans="1:61" ht="12.75">
      <c r="A209" s="77"/>
      <c r="B209" s="77"/>
      <c r="C209" s="77"/>
      <c r="D209" s="77"/>
      <c r="E209" s="77"/>
      <c r="F209" s="77"/>
      <c r="G209" s="77"/>
      <c r="H209" s="78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</row>
    <row r="210" spans="1:61" ht="12.75">
      <c r="A210" s="77"/>
      <c r="B210" s="77"/>
      <c r="C210" s="77"/>
      <c r="D210" s="77"/>
      <c r="E210" s="77"/>
      <c r="F210" s="77"/>
      <c r="G210" s="77"/>
      <c r="H210" s="78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</row>
    <row r="211" spans="1:61" ht="12.75">
      <c r="A211" s="77"/>
      <c r="B211" s="77"/>
      <c r="C211" s="77"/>
      <c r="D211" s="77"/>
      <c r="E211" s="77"/>
      <c r="F211" s="77"/>
      <c r="G211" s="77"/>
      <c r="H211" s="78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</row>
    <row r="212" spans="1:61" ht="12.75">
      <c r="A212" s="77"/>
      <c r="B212" s="77"/>
      <c r="C212" s="77"/>
      <c r="D212" s="77"/>
      <c r="E212" s="77"/>
      <c r="F212" s="77"/>
      <c r="G212" s="77"/>
      <c r="H212" s="78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</row>
    <row r="213" spans="1:61" ht="12.75">
      <c r="A213" s="77"/>
      <c r="B213" s="77"/>
      <c r="C213" s="77"/>
      <c r="D213" s="77"/>
      <c r="E213" s="77"/>
      <c r="F213" s="77"/>
      <c r="G213" s="77"/>
      <c r="H213" s="78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</row>
    <row r="214" spans="1:61" ht="12.75">
      <c r="A214" s="77"/>
      <c r="B214" s="77"/>
      <c r="C214" s="77"/>
      <c r="D214" s="77"/>
      <c r="E214" s="77"/>
      <c r="F214" s="77"/>
      <c r="G214" s="77"/>
      <c r="H214" s="78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</row>
    <row r="215" spans="1:61" ht="12.75">
      <c r="A215" s="77"/>
      <c r="B215" s="77"/>
      <c r="C215" s="77"/>
      <c r="D215" s="77"/>
      <c r="E215" s="77"/>
      <c r="F215" s="77"/>
      <c r="G215" s="77"/>
      <c r="H215" s="78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</row>
    <row r="216" spans="1:61" ht="12.75">
      <c r="A216" s="77"/>
      <c r="B216" s="77"/>
      <c r="C216" s="77"/>
      <c r="D216" s="77"/>
      <c r="E216" s="77"/>
      <c r="F216" s="77"/>
      <c r="G216" s="77"/>
      <c r="H216" s="78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</row>
    <row r="217" spans="1:61" ht="12.75">
      <c r="A217" s="77"/>
      <c r="B217" s="77"/>
      <c r="C217" s="77"/>
      <c r="D217" s="77"/>
      <c r="E217" s="77"/>
      <c r="F217" s="77"/>
      <c r="G217" s="77"/>
      <c r="H217" s="78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</row>
    <row r="218" spans="1:61" ht="12.75">
      <c r="A218" s="77"/>
      <c r="B218" s="77"/>
      <c r="C218" s="77"/>
      <c r="D218" s="77"/>
      <c r="E218" s="77"/>
      <c r="F218" s="77"/>
      <c r="G218" s="77"/>
      <c r="H218" s="78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</row>
    <row r="219" spans="1:61" ht="12.75">
      <c r="A219" s="77"/>
      <c r="B219" s="77"/>
      <c r="C219" s="77"/>
      <c r="D219" s="77"/>
      <c r="E219" s="77"/>
      <c r="F219" s="77"/>
      <c r="G219" s="77"/>
      <c r="H219" s="78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</row>
    <row r="220" spans="1:61" ht="12.75">
      <c r="A220" s="77"/>
      <c r="B220" s="77"/>
      <c r="C220" s="77"/>
      <c r="D220" s="77"/>
      <c r="E220" s="77"/>
      <c r="F220" s="77"/>
      <c r="G220" s="77"/>
      <c r="H220" s="78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</row>
    <row r="221" spans="1:61" ht="12.75">
      <c r="A221" s="77"/>
      <c r="B221" s="77"/>
      <c r="C221" s="77"/>
      <c r="D221" s="77"/>
      <c r="E221" s="77"/>
      <c r="F221" s="77"/>
      <c r="G221" s="77"/>
      <c r="H221" s="78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</row>
    <row r="222" spans="1:61" ht="12.75">
      <c r="A222" s="77"/>
      <c r="B222" s="77"/>
      <c r="C222" s="77"/>
      <c r="D222" s="77"/>
      <c r="E222" s="77"/>
      <c r="F222" s="77"/>
      <c r="G222" s="77"/>
      <c r="H222" s="78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</row>
    <row r="223" spans="1:61" ht="12.75">
      <c r="A223" s="77"/>
      <c r="B223" s="77"/>
      <c r="C223" s="77"/>
      <c r="D223" s="77"/>
      <c r="E223" s="77"/>
      <c r="F223" s="77"/>
      <c r="G223" s="77"/>
      <c r="H223" s="78"/>
      <c r="I223" s="77"/>
      <c r="J223" s="77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7"/>
      <c r="V223" s="77"/>
      <c r="W223" s="77"/>
      <c r="X223" s="77"/>
      <c r="Y223" s="77"/>
      <c r="Z223" s="77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</row>
    <row r="224" spans="1:61" ht="12.75">
      <c r="A224" s="77"/>
      <c r="B224" s="77"/>
      <c r="C224" s="77"/>
      <c r="D224" s="77"/>
      <c r="E224" s="77"/>
      <c r="F224" s="77"/>
      <c r="G224" s="77"/>
      <c r="H224" s="78"/>
      <c r="I224" s="77"/>
      <c r="J224" s="77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77"/>
      <c r="W224" s="77"/>
      <c r="X224" s="77"/>
      <c r="Y224" s="77"/>
      <c r="Z224" s="77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</row>
    <row r="225" spans="1:61" ht="12.75">
      <c r="A225" s="77"/>
      <c r="B225" s="77"/>
      <c r="C225" s="77"/>
      <c r="D225" s="77"/>
      <c r="E225" s="77"/>
      <c r="F225" s="77"/>
      <c r="G225" s="77"/>
      <c r="H225" s="78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5"/>
      <c r="V225" s="77"/>
      <c r="W225" s="77"/>
      <c r="X225" s="77"/>
      <c r="Y225" s="77"/>
      <c r="Z225" s="77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</row>
    <row r="226" spans="1:61" ht="12.75">
      <c r="A226" s="77"/>
      <c r="B226" s="77"/>
      <c r="C226" s="77"/>
      <c r="D226" s="77"/>
      <c r="E226" s="77"/>
      <c r="F226" s="77"/>
      <c r="G226" s="77"/>
      <c r="H226" s="78"/>
      <c r="I226" s="77"/>
      <c r="J226" s="77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77"/>
      <c r="W226" s="77"/>
      <c r="X226" s="77"/>
      <c r="Y226" s="77"/>
      <c r="Z226" s="77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</row>
    <row r="227" spans="1:61" ht="12.75">
      <c r="A227" s="77"/>
      <c r="B227" s="77"/>
      <c r="C227" s="77"/>
      <c r="D227" s="77"/>
      <c r="E227" s="77"/>
      <c r="F227" s="77"/>
      <c r="G227" s="77"/>
      <c r="H227" s="78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</row>
    <row r="228" spans="1:61" ht="12.75">
      <c r="A228" s="77"/>
      <c r="B228" s="77"/>
      <c r="C228" s="77"/>
      <c r="D228" s="77"/>
      <c r="E228" s="77"/>
      <c r="F228" s="77"/>
      <c r="G228" s="77"/>
      <c r="H228" s="78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</row>
    <row r="229" spans="1:61" ht="12.75">
      <c r="A229" s="77"/>
      <c r="B229" s="77"/>
      <c r="C229" s="77"/>
      <c r="D229" s="77"/>
      <c r="E229" s="77"/>
      <c r="F229" s="77"/>
      <c r="G229" s="77"/>
      <c r="H229" s="78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</row>
    <row r="230" spans="1:61" ht="12.75">
      <c r="A230" s="77"/>
      <c r="B230" s="77"/>
      <c r="C230" s="77"/>
      <c r="D230" s="77"/>
      <c r="E230" s="77"/>
      <c r="F230" s="77"/>
      <c r="G230" s="77"/>
      <c r="H230" s="78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</row>
    <row r="231" spans="1:61" ht="12.75">
      <c r="A231" s="77"/>
      <c r="B231" s="77"/>
      <c r="C231" s="77"/>
      <c r="D231" s="77"/>
      <c r="E231" s="77"/>
      <c r="F231" s="77"/>
      <c r="G231" s="77"/>
      <c r="H231" s="78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</row>
    <row r="232" spans="1:61" ht="12.75">
      <c r="A232" s="77"/>
      <c r="B232" s="77"/>
      <c r="C232" s="77"/>
      <c r="D232" s="77"/>
      <c r="E232" s="77"/>
      <c r="F232" s="77"/>
      <c r="G232" s="77"/>
      <c r="H232" s="78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</row>
    <row r="233" spans="1:61" ht="12.75">
      <c r="A233" s="77"/>
      <c r="B233" s="77"/>
      <c r="C233" s="77"/>
      <c r="D233" s="77"/>
      <c r="E233" s="77"/>
      <c r="F233" s="77"/>
      <c r="G233" s="77"/>
      <c r="H233" s="78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</row>
    <row r="234" spans="1:61" ht="12.75">
      <c r="A234" s="77"/>
      <c r="B234" s="77"/>
      <c r="C234" s="77"/>
      <c r="D234" s="77"/>
      <c r="E234" s="77"/>
      <c r="F234" s="77"/>
      <c r="G234" s="77"/>
      <c r="H234" s="78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</row>
    <row r="235" spans="1:61" ht="12.75">
      <c r="A235" s="77"/>
      <c r="B235" s="77"/>
      <c r="C235" s="77"/>
      <c r="D235" s="77"/>
      <c r="E235" s="77"/>
      <c r="F235" s="77"/>
      <c r="G235" s="77"/>
      <c r="H235" s="78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</row>
    <row r="236" spans="1:61" ht="12.75">
      <c r="A236" s="77"/>
      <c r="B236" s="77"/>
      <c r="C236" s="77"/>
      <c r="D236" s="77"/>
      <c r="E236" s="77"/>
      <c r="F236" s="77"/>
      <c r="G236" s="77"/>
      <c r="H236" s="78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</row>
    <row r="237" spans="1:61" ht="12.75">
      <c r="A237" s="77"/>
      <c r="B237" s="77"/>
      <c r="C237" s="77"/>
      <c r="D237" s="77"/>
      <c r="E237" s="77"/>
      <c r="F237" s="77"/>
      <c r="G237" s="77"/>
      <c r="H237" s="78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</row>
    <row r="238" spans="1:61" ht="12.75">
      <c r="A238" s="77"/>
      <c r="B238" s="77"/>
      <c r="C238" s="77"/>
      <c r="D238" s="77"/>
      <c r="E238" s="77"/>
      <c r="F238" s="77"/>
      <c r="G238" s="77"/>
      <c r="H238" s="78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</row>
    <row r="239" spans="1:61" ht="12.75">
      <c r="A239" s="77"/>
      <c r="B239" s="77"/>
      <c r="C239" s="77"/>
      <c r="D239" s="77"/>
      <c r="E239" s="77"/>
      <c r="F239" s="77"/>
      <c r="G239" s="77"/>
      <c r="H239" s="78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</row>
    <row r="240" spans="1:61" ht="12.75">
      <c r="A240" s="77"/>
      <c r="B240" s="77"/>
      <c r="C240" s="77"/>
      <c r="D240" s="77"/>
      <c r="E240" s="77"/>
      <c r="F240" s="77"/>
      <c r="G240" s="77"/>
      <c r="H240" s="78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</row>
    <row r="241" spans="1:61" ht="12.75">
      <c r="A241" s="77"/>
      <c r="B241" s="77"/>
      <c r="C241" s="77"/>
      <c r="D241" s="77"/>
      <c r="E241" s="77"/>
      <c r="F241" s="77"/>
      <c r="G241" s="77"/>
      <c r="H241" s="78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</row>
    <row r="242" spans="1:61" ht="12.75">
      <c r="A242" s="75"/>
      <c r="B242" s="75"/>
      <c r="C242" s="75"/>
      <c r="D242" s="75"/>
      <c r="E242" s="75"/>
      <c r="F242" s="75"/>
      <c r="G242" s="75"/>
      <c r="H242" s="76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</row>
    <row r="243" spans="1:61" ht="12.75">
      <c r="A243" s="75"/>
      <c r="B243" s="75"/>
      <c r="C243" s="75"/>
      <c r="D243" s="75"/>
      <c r="E243" s="75"/>
      <c r="F243" s="75"/>
      <c r="G243" s="75"/>
      <c r="H243" s="76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</row>
    <row r="244" spans="1:61" ht="12.75">
      <c r="A244" s="75"/>
      <c r="B244" s="75"/>
      <c r="C244" s="75"/>
      <c r="D244" s="75"/>
      <c r="E244" s="75"/>
      <c r="F244" s="75"/>
      <c r="G244" s="75"/>
      <c r="H244" s="76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</row>
    <row r="245" spans="1:61" ht="12.75">
      <c r="A245" s="75"/>
      <c r="B245" s="75"/>
      <c r="C245" s="75"/>
      <c r="D245" s="75"/>
      <c r="E245" s="75"/>
      <c r="F245" s="75"/>
      <c r="G245" s="75"/>
      <c r="H245" s="76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</row>
    <row r="246" spans="1:61" ht="12.75">
      <c r="A246" s="75"/>
      <c r="B246" s="75"/>
      <c r="C246" s="75"/>
      <c r="D246" s="75"/>
      <c r="E246" s="75"/>
      <c r="F246" s="75"/>
      <c r="G246" s="75"/>
      <c r="H246" s="76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</row>
    <row r="247" spans="1:61" ht="12.75">
      <c r="A247" s="75"/>
      <c r="B247" s="75"/>
      <c r="C247" s="75"/>
      <c r="D247" s="75"/>
      <c r="E247" s="75"/>
      <c r="F247" s="75"/>
      <c r="G247" s="75"/>
      <c r="H247" s="76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</row>
    <row r="248" spans="1:61" ht="12.75">
      <c r="A248" s="75"/>
      <c r="B248" s="75"/>
      <c r="C248" s="75"/>
      <c r="D248" s="75"/>
      <c r="E248" s="75"/>
      <c r="F248" s="75"/>
      <c r="G248" s="75"/>
      <c r="H248" s="76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</row>
    <row r="249" spans="1:61" ht="12.75">
      <c r="A249" s="75"/>
      <c r="B249" s="75"/>
      <c r="C249" s="75"/>
      <c r="D249" s="75"/>
      <c r="E249" s="75"/>
      <c r="F249" s="75"/>
      <c r="G249" s="75"/>
      <c r="H249" s="76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</row>
    <row r="250" spans="1:61" ht="12.75">
      <c r="A250" s="75"/>
      <c r="B250" s="75"/>
      <c r="C250" s="75"/>
      <c r="D250" s="75"/>
      <c r="E250" s="75"/>
      <c r="F250" s="75"/>
      <c r="G250" s="75"/>
      <c r="H250" s="76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</row>
    <row r="251" spans="1:61" ht="12.75">
      <c r="A251" s="75"/>
      <c r="B251" s="75"/>
      <c r="C251" s="75"/>
      <c r="D251" s="75"/>
      <c r="E251" s="75"/>
      <c r="F251" s="75"/>
      <c r="G251" s="75"/>
      <c r="H251" s="76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</row>
    <row r="252" spans="1:61" ht="12.75">
      <c r="A252" s="75"/>
      <c r="B252" s="75"/>
      <c r="C252" s="75"/>
      <c r="D252" s="75"/>
      <c r="E252" s="75"/>
      <c r="F252" s="75"/>
      <c r="G252" s="75"/>
      <c r="H252" s="76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</row>
    <row r="253" spans="1:61" ht="12.75">
      <c r="A253" s="75"/>
      <c r="B253" s="75"/>
      <c r="C253" s="75"/>
      <c r="D253" s="75"/>
      <c r="E253" s="75"/>
      <c r="F253" s="75"/>
      <c r="G253" s="75"/>
      <c r="H253" s="76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</row>
    <row r="254" spans="1:61" ht="12.75">
      <c r="A254" s="75"/>
      <c r="B254" s="75"/>
      <c r="C254" s="75"/>
      <c r="D254" s="75"/>
      <c r="E254" s="75"/>
      <c r="F254" s="75"/>
      <c r="G254" s="75"/>
      <c r="H254" s="76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</row>
    <row r="255" spans="1:61" ht="12.75">
      <c r="A255" s="75"/>
      <c r="B255" s="75"/>
      <c r="C255" s="75"/>
      <c r="D255" s="75"/>
      <c r="E255" s="75"/>
      <c r="F255" s="75"/>
      <c r="G255" s="75"/>
      <c r="H255" s="76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</row>
    <row r="256" spans="7:61" ht="12.75">
      <c r="G256" s="75"/>
      <c r="H256" s="76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</row>
    <row r="257" spans="7:61" ht="12.75">
      <c r="G257" s="75"/>
      <c r="H257" s="76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</row>
    <row r="258" spans="7:61" ht="12.75">
      <c r="G258" s="75"/>
      <c r="H258" s="76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</row>
    <row r="259" spans="7:61" ht="12.75">
      <c r="G259" s="75"/>
      <c r="H259" s="76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</row>
    <row r="260" spans="7:61" ht="12.75">
      <c r="G260" s="75"/>
      <c r="H260" s="76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</row>
    <row r="261" spans="7:61" ht="12.75">
      <c r="G261" s="75"/>
      <c r="H261" s="76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</row>
    <row r="262" spans="7:61" ht="12.75">
      <c r="G262" s="75"/>
      <c r="H262" s="76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</row>
    <row r="263" spans="7:61" ht="12.75">
      <c r="G263" s="75"/>
      <c r="H263" s="76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</row>
    <row r="264" spans="7:61" ht="12.75">
      <c r="G264" s="75"/>
      <c r="H264" s="76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</row>
    <row r="265" spans="7:61" ht="12.75">
      <c r="G265" s="75"/>
      <c r="H265" s="76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</row>
    <row r="266" spans="7:61" ht="12.75">
      <c r="G266" s="75"/>
      <c r="H266" s="76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</row>
    <row r="267" spans="7:61" ht="12.75">
      <c r="G267" s="75"/>
      <c r="H267" s="76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</row>
    <row r="268" spans="7:61" ht="12.75">
      <c r="G268" s="75"/>
      <c r="H268" s="76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</row>
    <row r="269" spans="7:61" ht="12.75">
      <c r="G269" s="75"/>
      <c r="H269" s="76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</row>
    <row r="270" spans="7:61" ht="12.75">
      <c r="G270" s="75"/>
      <c r="H270" s="76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</row>
    <row r="271" spans="7:61" ht="12.75">
      <c r="G271" s="75"/>
      <c r="H271" s="76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</row>
    <row r="272" spans="7:61" ht="12.75">
      <c r="G272" s="75"/>
      <c r="H272" s="76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</row>
    <row r="273" spans="7:61" ht="12.75">
      <c r="G273" s="75"/>
      <c r="H273" s="76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</row>
    <row r="274" spans="7:61" ht="12.75">
      <c r="G274" s="75"/>
      <c r="H274" s="76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</row>
    <row r="275" spans="7:61" ht="12.75">
      <c r="G275" s="75"/>
      <c r="H275" s="76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</row>
    <row r="276" spans="7:61" ht="12.75">
      <c r="G276" s="75"/>
      <c r="H276" s="76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</row>
    <row r="277" spans="7:61" ht="12.75">
      <c r="G277" s="75"/>
      <c r="H277" s="76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</row>
    <row r="278" spans="7:61" ht="12.75">
      <c r="G278" s="75"/>
      <c r="H278" s="76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</row>
    <row r="279" spans="7:61" ht="12.75">
      <c r="G279" s="75"/>
      <c r="H279" s="76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</row>
    <row r="280" spans="7:61" ht="12.75">
      <c r="G280" s="75"/>
      <c r="H280" s="76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</row>
    <row r="281" spans="7:61" ht="12.75">
      <c r="G281" s="75"/>
      <c r="H281" s="76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</row>
    <row r="282" spans="7:61" ht="12.75">
      <c r="G282" s="75"/>
      <c r="H282" s="76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</row>
    <row r="283" spans="7:61" ht="12.75">
      <c r="G283" s="75"/>
      <c r="H283" s="76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</row>
    <row r="284" spans="7:61" ht="12.75">
      <c r="G284" s="75"/>
      <c r="H284" s="76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</row>
    <row r="285" spans="7:61" ht="12.75">
      <c r="G285" s="75"/>
      <c r="H285" s="76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</row>
    <row r="286" spans="7:61" ht="12.75">
      <c r="G286" s="75"/>
      <c r="H286" s="76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</row>
    <row r="287" spans="7:61" ht="12.75">
      <c r="G287" s="75"/>
      <c r="H287" s="76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</row>
    <row r="288" spans="7:61" ht="12.75">
      <c r="G288" s="75"/>
      <c r="H288" s="76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</row>
    <row r="289" spans="7:61" ht="12.75">
      <c r="G289" s="75"/>
      <c r="H289" s="76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</row>
    <row r="290" spans="7:61" ht="12.75">
      <c r="G290" s="75"/>
      <c r="H290" s="76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</row>
  </sheetData>
  <sheetProtection password="8089" sheet="1" objects="1" scenarios="1" selectLockedCells="1"/>
  <conditionalFormatting sqref="E22:F22 D27:F27 D32:F32 F82 I62:K62 D64:F64 I64:K64 D66:F66 I66:K66 D68:F68 I68:K68 D82 L111:N111 N116">
    <cfRule type="cellIs" priority="1" dxfId="3" operator="equal" stopIfTrue="1">
      <formula>D21</formula>
    </cfRule>
    <cfRule type="cellIs" priority="2" dxfId="2" operator="notEqual" stopIfTrue="1">
      <formula>D21</formula>
    </cfRule>
  </conditionalFormatting>
  <conditionalFormatting sqref="F41:F43 D41:D43 F74:F76 D74:D76">
    <cfRule type="cellIs" priority="3" dxfId="3" operator="equal" stopIfTrue="1">
      <formula>J41</formula>
    </cfRule>
    <cfRule type="cellIs" priority="4" dxfId="2" operator="notEqual" stopIfTrue="1">
      <formula>J41</formula>
    </cfRule>
  </conditionalFormatting>
  <conditionalFormatting sqref="K106 K102 K104 K100">
    <cfRule type="cellIs" priority="5" dxfId="3" operator="equal" stopIfTrue="1">
      <formula>L100</formula>
    </cfRule>
    <cfRule type="cellIs" priority="6" dxfId="2" operator="notEqual" stopIfTrue="1">
      <formula>L100</formula>
    </cfRule>
  </conditionalFormatting>
  <conditionalFormatting sqref="L106 N115 Y123:AB127 L100 F81 I63:K63 D63:F63 I61:K61 AA45:AK45 AA46:AE50 I67:K67 I40:W44 C20:D20 E21:F21 D26:F26 C25:D25 D31:F31 C30:D30 D65:F65 I65:K65 D67:F67 AG46:AU50 I73:W77 C72:F72 I72:M72 D81 Q95:X110 Q112:X127 Y107:AC107 L102 L104 L110:N110">
    <cfRule type="expression" priority="7" dxfId="17" stopIfTrue="1">
      <formula>$H$1=852456</formula>
    </cfRule>
    <cfRule type="expression" priority="8" dxfId="0" stopIfTrue="1">
      <formula>$H$1&lt;&gt;852456</formula>
    </cfRule>
  </conditionalFormatting>
  <conditionalFormatting sqref="M118 P118">
    <cfRule type="expression" priority="9" dxfId="3" stopIfTrue="1">
      <formula>AND(G120=M118,AND($H$1=852456,$A$1=$Q$208))</formula>
    </cfRule>
    <cfRule type="expression" priority="10" dxfId="0" stopIfTrue="1">
      <formula>OR($H$1&lt;&gt;852456,$A$1&lt;&gt;$Q$208)</formula>
    </cfRule>
    <cfRule type="expression" priority="11" dxfId="2" stopIfTrue="1">
      <formula>AND(G120&lt;&gt;M118,AND($H$1=852456,$A$1=$Q$208))</formula>
    </cfRule>
  </conditionalFormatting>
  <conditionalFormatting sqref="G44 G77">
    <cfRule type="expression" priority="12" dxfId="3" stopIfTrue="1">
      <formula>AND(AK47=G44,AND($H$1=852456,$A$1=$Q$208))</formula>
    </cfRule>
    <cfRule type="expression" priority="13" dxfId="0" stopIfTrue="1">
      <formula>OR($H$1&lt;&gt;852456,$A$1&lt;&gt;$Q$208)</formula>
    </cfRule>
    <cfRule type="expression" priority="14" dxfId="2" stopIfTrue="1">
      <formula>AND(AK47&lt;&gt;G44,AND($H$1=852456,$A$1=$Q$208))</formula>
    </cfRule>
  </conditionalFormatting>
  <conditionalFormatting sqref="N17 L17 L31 N27 N32 L26 G98 N98">
    <cfRule type="expression" priority="15" dxfId="3" stopIfTrue="1">
      <formula>AND(G19=G17,AND($H$1=852456,$A$1=$Q$208))</formula>
    </cfRule>
    <cfRule type="expression" priority="16" dxfId="0" stopIfTrue="1">
      <formula>OR($H$1&lt;&gt;852456,$A$1&lt;&gt;$Q$208)</formula>
    </cfRule>
    <cfRule type="expression" priority="17" dxfId="2" stopIfTrue="1">
      <formula>AND(G19&lt;&gt;G17,AND($H$1=852456,$A$1=$Q$208))</formula>
    </cfRule>
  </conditionalFormatting>
  <conditionalFormatting sqref="L21 N21">
    <cfRule type="expression" priority="18" dxfId="3" stopIfTrue="1">
      <formula>AND(L25=L21,AND($H$1=852456,$A$1=$Q$208))</formula>
    </cfRule>
    <cfRule type="expression" priority="19" dxfId="0" stopIfTrue="1">
      <formula>OR($H$1&lt;&gt;852456,$A$1&lt;&gt;$Q$208)</formula>
    </cfRule>
    <cfRule type="expression" priority="20" dxfId="2" stopIfTrue="1">
      <formula>AND(L25&lt;&gt;L21,AND($H$1=852456,$A$1=$Q$208))</formula>
    </cfRule>
  </conditionalFormatting>
  <conditionalFormatting sqref="D55:D57 D22 D39:F39 J39:L39 D62:F62">
    <cfRule type="cellIs" priority="21" dxfId="3" operator="equal" stopIfTrue="1">
      <formula>#REF!</formula>
    </cfRule>
    <cfRule type="cellIs" priority="22" dxfId="2" operator="notEqual" stopIfTrue="1">
      <formula>#REF!</formula>
    </cfRule>
  </conditionalFormatting>
  <conditionalFormatting sqref="A10:B12 A15">
    <cfRule type="expression" priority="23" dxfId="1" stopIfTrue="1">
      <formula>AND($H$1=852456,$A$1=$Q$208)</formula>
    </cfRule>
    <cfRule type="expression" priority="24" dxfId="0" stopIfTrue="1">
      <formula>OR($H$1&lt;&gt;852456,$A$1&lt;&gt;$Q$208)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scale="7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Otto</cp:lastModifiedBy>
  <cp:lastPrinted>2010-06-13T13:23:10Z</cp:lastPrinted>
  <dcterms:created xsi:type="dcterms:W3CDTF">2010-02-16T19:54:00Z</dcterms:created>
  <dcterms:modified xsi:type="dcterms:W3CDTF">2013-03-03T16:53:43Z</dcterms:modified>
  <cp:category/>
  <cp:version/>
  <cp:contentType/>
  <cp:contentStatus/>
</cp:coreProperties>
</file>