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firstSheet="1" activeTab="2"/>
  </bookViews>
  <sheets>
    <sheet name="Flächeneinheiten umwandeln I" sheetId="1" r:id="rId1"/>
    <sheet name="Flächeneinheiten umwandeln II" sheetId="2" r:id="rId2"/>
    <sheet name="Fläche Umfang Rechteck" sheetId="3" r:id="rId3"/>
    <sheet name="Parallelogramm Dreieck" sheetId="4" r:id="rId4"/>
  </sheets>
  <definedNames/>
  <calcPr fullCalcOnLoad="1"/>
</workbook>
</file>

<file path=xl/sharedStrings.xml><?xml version="1.0" encoding="utf-8"?>
<sst xmlns="http://schemas.openxmlformats.org/spreadsheetml/2006/main" count="304" uniqueCount="123">
  <si>
    <t>amplitude</t>
  </si>
  <si>
    <t>x0</t>
  </si>
  <si>
    <t>Schwierigkeitsgrad</t>
  </si>
  <si>
    <t xml:space="preserve">Du kannst in die blauen Felder selbst Werte eingeben oder mit den </t>
  </si>
  <si>
    <t>vorgegebenen Werten weiterrechnen .</t>
  </si>
  <si>
    <t>Die Werte für die roten Felder müssen zuerst berechnet werden.</t>
  </si>
  <si>
    <t>Ist das Ergebnis richtig, wechseln die Felder die Farbe von rot auf grün.</t>
  </si>
  <si>
    <t>© Otto Fell Gymnasium Walldorf</t>
  </si>
  <si>
    <t>Wähle eine Aufgabe aus:</t>
  </si>
  <si>
    <t>=</t>
  </si>
  <si>
    <t>Zurück zur Auswahl</t>
  </si>
  <si>
    <t>Die Werte in den gelben Feldern werden dir vorgegeben.</t>
  </si>
  <si>
    <t xml:space="preserve">Schwierigkeitsgrad </t>
  </si>
  <si>
    <t>cm</t>
  </si>
  <si>
    <t>dm</t>
  </si>
  <si>
    <t>Gib in der angegebenen Einheit an.</t>
  </si>
  <si>
    <t>Aufgabe 1</t>
  </si>
  <si>
    <t>Aufgabe 2</t>
  </si>
  <si>
    <t>Schreibe entsprechend.</t>
  </si>
  <si>
    <t>Umwandeln von Flächeneinheiten</t>
  </si>
  <si>
    <r>
      <t>km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</si>
  <si>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2</t>
    </r>
  </si>
  <si>
    <t>ha</t>
  </si>
  <si>
    <r>
      <t>cm</t>
    </r>
    <r>
      <rPr>
        <vertAlign val="superscript"/>
        <sz val="12"/>
        <rFont val="Arial"/>
        <family val="2"/>
      </rPr>
      <t>2</t>
    </r>
  </si>
  <si>
    <r>
      <t>1km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=100ha ;</t>
    </r>
  </si>
  <si>
    <t>1ha=100a ;</t>
  </si>
  <si>
    <r>
      <t>1a=100m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;</t>
    </r>
  </si>
  <si>
    <r>
      <t>1m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=100dm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;</t>
    </r>
  </si>
  <si>
    <r>
      <t>1dm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=100cm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;</t>
    </r>
  </si>
  <si>
    <r>
      <t>1cm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=100mm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;</t>
    </r>
  </si>
  <si>
    <t>dm2</t>
  </si>
  <si>
    <r>
      <t>dm</t>
    </r>
    <r>
      <rPr>
        <vertAlign val="superscript"/>
        <sz val="12"/>
        <rFont val="Arial"/>
        <family val="2"/>
      </rPr>
      <t>2</t>
    </r>
  </si>
  <si>
    <r>
      <t>mm</t>
    </r>
    <r>
      <rPr>
        <vertAlign val="superscript"/>
        <sz val="12"/>
        <rFont val="Arial"/>
        <family val="2"/>
      </rPr>
      <t>2</t>
    </r>
  </si>
  <si>
    <t>a</t>
  </si>
  <si>
    <t>Aufgabe 3</t>
  </si>
  <si>
    <r>
      <t>Es ist   455 cm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=  4 dm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 55cm</t>
    </r>
    <r>
      <rPr>
        <vertAlign val="superscript"/>
        <sz val="14"/>
        <rFont val="Arial"/>
        <family val="2"/>
      </rPr>
      <t>2</t>
    </r>
  </si>
  <si>
    <r>
      <t>Es ist   3087 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= 30a  87m</t>
    </r>
    <r>
      <rPr>
        <vertAlign val="superscript"/>
        <sz val="14"/>
        <rFont val="Arial"/>
        <family val="2"/>
      </rPr>
      <t>2</t>
    </r>
  </si>
  <si>
    <r>
      <t>Es ist   785437 mm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=  78 dm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 xml:space="preserve">  54cm</t>
    </r>
    <r>
      <rPr>
        <vertAlign val="superscript"/>
        <sz val="14"/>
        <rFont val="Arial"/>
        <family val="2"/>
      </rPr>
      <t xml:space="preserve">2 </t>
    </r>
    <r>
      <rPr>
        <sz val="14"/>
        <rFont val="Arial"/>
        <family val="2"/>
      </rPr>
      <t>37mm</t>
    </r>
    <r>
      <rPr>
        <vertAlign val="superscript"/>
        <sz val="14"/>
        <rFont val="Arial"/>
        <family val="2"/>
      </rPr>
      <t>2</t>
    </r>
  </si>
  <si>
    <t>b=</t>
  </si>
  <si>
    <t>A=  l  b =</t>
  </si>
  <si>
    <t>cm =</t>
  </si>
  <si>
    <t>Alle Maße haben die Einheit mm.</t>
  </si>
  <si>
    <t xml:space="preserve">A = </t>
  </si>
  <si>
    <t>Berechne den Flächeninhalt folgender Figur.</t>
  </si>
  <si>
    <t>Hilfe ja /nein</t>
  </si>
  <si>
    <t>Wenn du Hilfe brauchst trage Ja in das blaue Feld ein</t>
  </si>
  <si>
    <t>Aufgabe 4</t>
  </si>
  <si>
    <t>Aufgabe 5</t>
  </si>
  <si>
    <t>Aufgabe 6</t>
  </si>
  <si>
    <t>Aufgabe 7</t>
  </si>
  <si>
    <t>Für das nächste Rechteck ist der Flächeninhalt und eine Seitenlänge gegeben.</t>
  </si>
  <si>
    <t>l =</t>
  </si>
  <si>
    <t>b =</t>
  </si>
  <si>
    <t xml:space="preserve">A =  l  b </t>
  </si>
  <si>
    <t>b = A : l</t>
  </si>
  <si>
    <t>nein</t>
  </si>
  <si>
    <t>Flächeneinheiten umwandeln I</t>
  </si>
  <si>
    <t>Flächeneinheiten umwandeln II</t>
  </si>
  <si>
    <t>Die Schaubilder sind nur Skizzen, deren Maße sich bei jeder neuen Aufgabe ändern.</t>
  </si>
  <si>
    <t>Wandle die Länge und die Breite in die gleiche Längeneinheit um.</t>
  </si>
  <si>
    <t>Aufgabe 8</t>
  </si>
  <si>
    <t>m</t>
  </si>
  <si>
    <t xml:space="preserve">Um das unten skizzierte Schwimmbecken soll ein 2 m breiter Weg mit </t>
  </si>
  <si>
    <t>Wie groß ist der Flächeninhalt dieses Weges?</t>
  </si>
  <si>
    <r>
      <t>A</t>
    </r>
    <r>
      <rPr>
        <vertAlign val="subscript"/>
        <sz val="14"/>
        <rFont val="Arial"/>
        <family val="2"/>
      </rPr>
      <t>Weg</t>
    </r>
    <r>
      <rPr>
        <sz val="14"/>
        <rFont val="Arial"/>
        <family val="0"/>
      </rPr>
      <t xml:space="preserve">= </t>
    </r>
  </si>
  <si>
    <t>Subtrahiere danach den Flächeninhalt des Schwimmbeckens.</t>
  </si>
  <si>
    <t>Berechne den gesamten Flächeninhalt von Schwimmbecken plus Weg.</t>
  </si>
  <si>
    <t>und addiere den Flächeninhalt der beiden seitlichen Streifen.</t>
  </si>
  <si>
    <t xml:space="preserve">Steinfliesen ausgelegt werden. </t>
  </si>
  <si>
    <t>Andere Möglichkeit: Rechne den Flächeninhalt des oberen und unteren Streifens aus</t>
  </si>
  <si>
    <t>g =</t>
  </si>
  <si>
    <t>h =</t>
  </si>
  <si>
    <r>
      <t>A</t>
    </r>
    <r>
      <rPr>
        <vertAlign val="subscript"/>
        <sz val="14"/>
        <rFont val="Arial"/>
        <family val="2"/>
      </rPr>
      <t>Parallelogramm</t>
    </r>
    <r>
      <rPr>
        <sz val="14"/>
        <rFont val="Arial"/>
        <family val="0"/>
      </rPr>
      <t>= g  h =</t>
    </r>
  </si>
  <si>
    <t>h=</t>
  </si>
  <si>
    <t xml:space="preserve">Berechne zuerst den Fächeninhalt vom Parallelogramm= Grundseite * Höhe, </t>
  </si>
  <si>
    <t>es entspricht dem Flächeninhalt der braunen Fläche.</t>
  </si>
  <si>
    <t>Berechne dann die blaue Fläche und addiere beide Flächen.</t>
  </si>
  <si>
    <t>g=</t>
  </si>
  <si>
    <t>Deshalb ist der Flächeninhalt von diesen 3 Dreiecken gleich groß.</t>
  </si>
  <si>
    <t xml:space="preserve">Bei all diesen  Dreiecken ist die Grundseite gleich lang und die Höhe ist auch gleich,  </t>
  </si>
  <si>
    <t>Berechne den Flächeninhalt dieser Dreiecke.</t>
  </si>
  <si>
    <t>Flächeninhalt Dreieck= ( Grundseite    Höhe ) : 2.</t>
  </si>
  <si>
    <r>
      <t>A</t>
    </r>
    <r>
      <rPr>
        <vertAlign val="subscript"/>
        <sz val="14"/>
        <rFont val="Arial"/>
        <family val="2"/>
      </rPr>
      <t>Dreieck</t>
    </r>
    <r>
      <rPr>
        <sz val="14"/>
        <rFont val="Arial"/>
        <family val="0"/>
      </rPr>
      <t>= (  g  h ) : 2 =</t>
    </r>
  </si>
  <si>
    <t>mm</t>
  </si>
  <si>
    <t>mm =</t>
  </si>
  <si>
    <t>Berechne den Flächeninhalt dieses Dreiecks.</t>
  </si>
  <si>
    <t>Flächenberechnungen und Umfangberechnungen</t>
  </si>
  <si>
    <t>Berechne den Flächeninhalt und den Umfang folgender Figur.</t>
  </si>
  <si>
    <t>Flächeninhalt = A</t>
  </si>
  <si>
    <t>Umfang = U</t>
  </si>
  <si>
    <t>U = 2  ( l +  b ) = 2  l + 2  b</t>
  </si>
  <si>
    <t>U = 2  (</t>
  </si>
  <si>
    <t>+</t>
  </si>
  <si>
    <t>) =</t>
  </si>
  <si>
    <t xml:space="preserve">cm </t>
  </si>
  <si>
    <t>)   =</t>
  </si>
  <si>
    <t xml:space="preserve">U = </t>
  </si>
  <si>
    <t>Berechne zuerst den Flächeninhalt der braunen Fläche,</t>
  </si>
  <si>
    <t>dann den Flächeninhalt der blauen Fläche und addiere dann beide Flächen.</t>
  </si>
  <si>
    <t>wenn du einmal um die ganze Figur herumlaufen würdest.</t>
  </si>
  <si>
    <t>Der Umfang ist gleich dem zurückgelegten Weg, den du brauchen würdest,</t>
  </si>
  <si>
    <t>Berechne erst dann den Flächeninhalt und den Umfang.</t>
  </si>
  <si>
    <t xml:space="preserve">U = 2  ( l +  b ) </t>
  </si>
  <si>
    <t>U = 2  ( l +  b ) = 2    (</t>
  </si>
  <si>
    <t>Berechne die fehlende Seitenlänge und den Umfang.</t>
  </si>
  <si>
    <t xml:space="preserve"> = 2  (</t>
  </si>
  <si>
    <r>
      <t>A</t>
    </r>
    <r>
      <rPr>
        <vertAlign val="subscript"/>
        <sz val="14"/>
        <rFont val="Arial"/>
        <family val="2"/>
      </rPr>
      <t>Dreieck</t>
    </r>
    <r>
      <rPr>
        <sz val="14"/>
        <rFont val="Arial"/>
        <family val="0"/>
      </rPr>
      <t>= (  g  h ) : 2 = (</t>
    </r>
  </si>
  <si>
    <t>mm ) :2 =</t>
  </si>
  <si>
    <t>Aufgabe 11</t>
  </si>
  <si>
    <t>Aufgabe 10</t>
  </si>
  <si>
    <t>Aufgabe 9</t>
  </si>
  <si>
    <t>Aufgabe 12</t>
  </si>
  <si>
    <r>
      <t>g</t>
    </r>
    <r>
      <rPr>
        <vertAlign val="subscript"/>
        <sz val="14"/>
        <color indexed="12"/>
        <rFont val="Arial"/>
        <family val="2"/>
      </rPr>
      <t>1</t>
    </r>
    <r>
      <rPr>
        <sz val="14"/>
        <color indexed="12"/>
        <rFont val="Arial"/>
        <family val="0"/>
      </rPr>
      <t>=</t>
    </r>
  </si>
  <si>
    <r>
      <t>h</t>
    </r>
    <r>
      <rPr>
        <vertAlign val="subscript"/>
        <sz val="14"/>
        <color indexed="10"/>
        <rFont val="Arial"/>
        <family val="2"/>
      </rPr>
      <t>1</t>
    </r>
    <r>
      <rPr>
        <sz val="14"/>
        <color indexed="10"/>
        <rFont val="Arial"/>
        <family val="0"/>
      </rPr>
      <t xml:space="preserve"> =</t>
    </r>
  </si>
  <si>
    <r>
      <t>h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Arial"/>
        <family val="0"/>
      </rPr>
      <t xml:space="preserve"> =</t>
    </r>
  </si>
  <si>
    <r>
      <t>g</t>
    </r>
    <r>
      <rPr>
        <vertAlign val="subscript"/>
        <sz val="14"/>
        <color indexed="12"/>
        <rFont val="Arial"/>
        <family val="2"/>
      </rPr>
      <t>2</t>
    </r>
    <r>
      <rPr>
        <sz val="14"/>
        <color indexed="12"/>
        <rFont val="Arial"/>
        <family val="0"/>
      </rPr>
      <t>=</t>
    </r>
  </si>
  <si>
    <t>Aufgabe 13</t>
  </si>
  <si>
    <t>Berechne zuerst den Flächeninhalt dieses Parallelogramms,</t>
  </si>
  <si>
    <t>und danach die Länge der zweiten Grundseite.</t>
  </si>
  <si>
    <t>Alle Maße haben die Einheit cm.</t>
  </si>
  <si>
    <t>Flächenberechnungen von Dreieck und Parallelogramm.</t>
  </si>
  <si>
    <t>Fläche  Umfang  Rechteck</t>
  </si>
  <si>
    <t>Parallelogramm Dreieck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</si>
</sst>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vertAlign val="superscript"/>
      <sz val="12"/>
      <name val="Arial"/>
      <family val="2"/>
    </font>
    <font>
      <vertAlign val="superscript"/>
      <sz val="14"/>
      <name val="Arial"/>
      <family val="2"/>
    </font>
    <font>
      <sz val="14"/>
      <color indexed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8"/>
      <name val="Arial"/>
      <family val="0"/>
    </font>
    <font>
      <sz val="18"/>
      <color indexed="10"/>
      <name val="Arial"/>
      <family val="0"/>
    </font>
    <font>
      <vertAlign val="subscript"/>
      <sz val="14"/>
      <name val="Arial"/>
      <family val="2"/>
    </font>
    <font>
      <sz val="14"/>
      <color indexed="10"/>
      <name val="Arial"/>
      <family val="0"/>
    </font>
    <font>
      <sz val="14"/>
      <color indexed="12"/>
      <name val="Arial"/>
      <family val="0"/>
    </font>
    <font>
      <vertAlign val="subscript"/>
      <sz val="14"/>
      <color indexed="12"/>
      <name val="Arial"/>
      <family val="2"/>
    </font>
    <font>
      <vertAlign val="subscript"/>
      <sz val="14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quotePrefix="1">
      <alignment horizontal="center"/>
    </xf>
    <xf numFmtId="0" fontId="4" fillId="3" borderId="0" xfId="0" applyFont="1" applyFill="1" applyAlignment="1">
      <alignment horizontal="center"/>
    </xf>
    <xf numFmtId="0" fontId="7" fillId="3" borderId="0" xfId="18" applyFill="1" applyAlignment="1" applyProtection="1">
      <alignment/>
      <protection locked="0"/>
    </xf>
    <xf numFmtId="0" fontId="4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1" fontId="2" fillId="6" borderId="0" xfId="0" applyNumberFormat="1" applyFont="1" applyFill="1" applyAlignment="1" applyProtection="1">
      <alignment horizontal="center" shrinkToFit="1"/>
      <protection/>
    </xf>
    <xf numFmtId="0" fontId="9" fillId="3" borderId="0" xfId="0" applyFont="1" applyFill="1" applyAlignment="1" quotePrefix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9" fillId="3" borderId="0" xfId="0" applyFont="1" applyFill="1" applyAlignment="1">
      <alignment shrinkToFit="1"/>
    </xf>
    <xf numFmtId="1" fontId="2" fillId="7" borderId="0" xfId="0" applyNumberFormat="1" applyFont="1" applyFill="1" applyAlignment="1" applyProtection="1">
      <alignment horizontal="center" shrinkToFit="1"/>
      <protection locked="0"/>
    </xf>
    <xf numFmtId="0" fontId="4" fillId="3" borderId="0" xfId="0" applyFont="1" applyFill="1" applyAlignment="1" applyProtection="1">
      <alignment shrinkToFit="1"/>
      <protection locked="0"/>
    </xf>
    <xf numFmtId="0" fontId="4" fillId="6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 shrinkToFit="1"/>
      <protection locked="0"/>
    </xf>
    <xf numFmtId="1" fontId="9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7" fillId="3" borderId="0" xfId="18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1" fontId="9" fillId="3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 shrinkToFit="1"/>
    </xf>
    <xf numFmtId="0" fontId="13" fillId="3" borderId="0" xfId="0" applyFont="1" applyFill="1" applyAlignment="1">
      <alignment horizontal="center" shrinkToFit="1"/>
    </xf>
    <xf numFmtId="0" fontId="4" fillId="3" borderId="0" xfId="0" applyFont="1" applyFill="1" applyAlignment="1" applyProtection="1">
      <alignment horizontal="center"/>
      <protection/>
    </xf>
    <xf numFmtId="0" fontId="2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2" fillId="0" borderId="0" xfId="0" applyFont="1" applyFill="1" applyAlignment="1" applyProtection="1">
      <alignment shrinkToFit="1"/>
      <protection locked="0"/>
    </xf>
    <xf numFmtId="0" fontId="0" fillId="8" borderId="0" xfId="0" applyFill="1" applyAlignment="1" applyProtection="1">
      <alignment horizontal="center"/>
      <protection locked="0"/>
    </xf>
    <xf numFmtId="1" fontId="13" fillId="3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 shrinkToFit="1"/>
      <protection locked="0"/>
    </xf>
    <xf numFmtId="0" fontId="13" fillId="3" borderId="0" xfId="0" applyFont="1" applyFill="1" applyAlignment="1">
      <alignment horizontal="right" shrinkToFit="1"/>
    </xf>
    <xf numFmtId="0" fontId="2" fillId="9" borderId="0" xfId="0" applyFont="1" applyFill="1" applyAlignment="1">
      <alignment/>
    </xf>
    <xf numFmtId="0" fontId="13" fillId="9" borderId="0" xfId="0" applyFont="1" applyFill="1" applyAlignment="1">
      <alignment horizontal="right" shrinkToFit="1"/>
    </xf>
    <xf numFmtId="0" fontId="13" fillId="9" borderId="0" xfId="0" applyFont="1" applyFill="1" applyAlignment="1">
      <alignment horizontal="left"/>
    </xf>
    <xf numFmtId="0" fontId="0" fillId="9" borderId="0" xfId="0" applyFill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4" fillId="10" borderId="0" xfId="0" applyFont="1" applyFill="1" applyAlignment="1">
      <alignment/>
    </xf>
    <xf numFmtId="0" fontId="4" fillId="6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 locked="0"/>
    </xf>
    <xf numFmtId="0" fontId="19" fillId="3" borderId="0" xfId="0" applyFont="1" applyFill="1" applyAlignment="1">
      <alignment horizontal="right" shrinkToFit="1"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9" fillId="3" borderId="0" xfId="0" applyNumberFormat="1" applyFont="1" applyFill="1" applyAlignment="1">
      <alignment horizontal="center" shrinkToFit="1"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20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7" fillId="0" borderId="0" xfId="18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9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strike val="0"/>
        <color rgb="FFFF0000"/>
      </font>
      <border/>
    </dxf>
    <dxf>
      <font>
        <strike/>
        <color rgb="FFFFFFFF"/>
      </font>
      <border/>
    </dxf>
    <dxf>
      <font>
        <strike val="0"/>
        <color rgb="FFFFFFFF"/>
      </font>
      <border/>
    </dxf>
    <dxf>
      <font>
        <strike val="0"/>
        <color auto="1"/>
      </font>
      <border/>
    </dxf>
    <dxf>
      <font>
        <color rgb="FF800000"/>
      </font>
      <border/>
    </dxf>
    <dxf>
      <fill>
        <patternFill>
          <bgColor rgb="FFFF99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27</xdr:row>
      <xdr:rowOff>66675</xdr:rowOff>
    </xdr:from>
    <xdr:to>
      <xdr:col>12</xdr:col>
      <xdr:colOff>257175</xdr:colOff>
      <xdr:row>27</xdr:row>
      <xdr:rowOff>66675</xdr:rowOff>
    </xdr:to>
    <xdr:sp>
      <xdr:nvSpPr>
        <xdr:cNvPr id="1" name="Line 6"/>
        <xdr:cNvSpPr>
          <a:spLocks/>
        </xdr:cNvSpPr>
      </xdr:nvSpPr>
      <xdr:spPr>
        <a:xfrm>
          <a:off x="1381125" y="5848350"/>
          <a:ext cx="560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1381125</xdr:colOff>
      <xdr:row>41</xdr:row>
      <xdr:rowOff>66675</xdr:rowOff>
    </xdr:from>
    <xdr:to>
      <xdr:col>12</xdr:col>
      <xdr:colOff>257175</xdr:colOff>
      <xdr:row>41</xdr:row>
      <xdr:rowOff>66675</xdr:rowOff>
    </xdr:to>
    <xdr:sp>
      <xdr:nvSpPr>
        <xdr:cNvPr id="2" name="Line 7"/>
        <xdr:cNvSpPr>
          <a:spLocks/>
        </xdr:cNvSpPr>
      </xdr:nvSpPr>
      <xdr:spPr>
        <a:xfrm>
          <a:off x="1381125" y="8820150"/>
          <a:ext cx="560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17</xdr:row>
      <xdr:rowOff>123825</xdr:rowOff>
    </xdr:from>
    <xdr:to>
      <xdr:col>15</xdr:col>
      <xdr:colOff>123825</xdr:colOff>
      <xdr:row>17</xdr:row>
      <xdr:rowOff>152400</xdr:rowOff>
    </xdr:to>
    <xdr:sp>
      <xdr:nvSpPr>
        <xdr:cNvPr id="1" name="Oval 9"/>
        <xdr:cNvSpPr>
          <a:spLocks/>
        </xdr:cNvSpPr>
      </xdr:nvSpPr>
      <xdr:spPr>
        <a:xfrm flipH="1" flipV="1">
          <a:off x="5800725" y="35623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17</xdr:row>
      <xdr:rowOff>123825</xdr:rowOff>
    </xdr:from>
    <xdr:to>
      <xdr:col>19</xdr:col>
      <xdr:colOff>200025</xdr:colOff>
      <xdr:row>17</xdr:row>
      <xdr:rowOff>152400</xdr:rowOff>
    </xdr:to>
    <xdr:sp>
      <xdr:nvSpPr>
        <xdr:cNvPr id="2" name="Oval 10"/>
        <xdr:cNvSpPr>
          <a:spLocks/>
        </xdr:cNvSpPr>
      </xdr:nvSpPr>
      <xdr:spPr>
        <a:xfrm flipH="1" flipV="1">
          <a:off x="7258050" y="35623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3" name="Line 16"/>
        <xdr:cNvSpPr>
          <a:spLocks/>
        </xdr:cNvSpPr>
      </xdr:nvSpPr>
      <xdr:spPr>
        <a:xfrm>
          <a:off x="2038350" y="3676650"/>
          <a:ext cx="21621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9525</xdr:colOff>
      <xdr:row>22</xdr:row>
      <xdr:rowOff>0</xdr:rowOff>
    </xdr:to>
    <xdr:sp>
      <xdr:nvSpPr>
        <xdr:cNvPr id="4" name="Line 17"/>
        <xdr:cNvSpPr>
          <a:spLocks/>
        </xdr:cNvSpPr>
      </xdr:nvSpPr>
      <xdr:spPr>
        <a:xfrm>
          <a:off x="2038350" y="3676650"/>
          <a:ext cx="0" cy="9144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10</xdr:col>
      <xdr:colOff>0</xdr:colOff>
      <xdr:row>22</xdr:row>
      <xdr:rowOff>9525</xdr:rowOff>
    </xdr:to>
    <xdr:sp>
      <xdr:nvSpPr>
        <xdr:cNvPr id="5" name="Line 18"/>
        <xdr:cNvSpPr>
          <a:spLocks/>
        </xdr:cNvSpPr>
      </xdr:nvSpPr>
      <xdr:spPr>
        <a:xfrm>
          <a:off x="2038350" y="4600575"/>
          <a:ext cx="21526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0</xdr:rowOff>
    </xdr:from>
    <xdr:to>
      <xdr:col>9</xdr:col>
      <xdr:colOff>276225</xdr:colOff>
      <xdr:row>22</xdr:row>
      <xdr:rowOff>9525</xdr:rowOff>
    </xdr:to>
    <xdr:sp>
      <xdr:nvSpPr>
        <xdr:cNvPr id="6" name="Line 19"/>
        <xdr:cNvSpPr>
          <a:spLocks/>
        </xdr:cNvSpPr>
      </xdr:nvSpPr>
      <xdr:spPr>
        <a:xfrm>
          <a:off x="4181475" y="3676650"/>
          <a:ext cx="0" cy="9239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219075</xdr:rowOff>
    </xdr:from>
    <xdr:to>
      <xdr:col>3</xdr:col>
      <xdr:colOff>9525</xdr:colOff>
      <xdr:row>38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2028825" y="5953125"/>
          <a:ext cx="9525" cy="2305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27</xdr:row>
      <xdr:rowOff>219075</xdr:rowOff>
    </xdr:from>
    <xdr:to>
      <xdr:col>5</xdr:col>
      <xdr:colOff>276225</xdr:colOff>
      <xdr:row>27</xdr:row>
      <xdr:rowOff>219075</xdr:rowOff>
    </xdr:to>
    <xdr:sp>
      <xdr:nvSpPr>
        <xdr:cNvPr id="8" name="Line 21"/>
        <xdr:cNvSpPr>
          <a:spLocks/>
        </xdr:cNvSpPr>
      </xdr:nvSpPr>
      <xdr:spPr>
        <a:xfrm>
          <a:off x="2019300" y="5953125"/>
          <a:ext cx="8667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219075</xdr:rowOff>
    </xdr:from>
    <xdr:to>
      <xdr:col>5</xdr:col>
      <xdr:colOff>276225</xdr:colOff>
      <xdr:row>32</xdr:row>
      <xdr:rowOff>9525</xdr:rowOff>
    </xdr:to>
    <xdr:sp>
      <xdr:nvSpPr>
        <xdr:cNvPr id="9" name="Line 22"/>
        <xdr:cNvSpPr>
          <a:spLocks/>
        </xdr:cNvSpPr>
      </xdr:nvSpPr>
      <xdr:spPr>
        <a:xfrm>
          <a:off x="2886075" y="5953125"/>
          <a:ext cx="0" cy="9429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0" name="Line 23"/>
        <xdr:cNvSpPr>
          <a:spLocks/>
        </xdr:cNvSpPr>
      </xdr:nvSpPr>
      <xdr:spPr>
        <a:xfrm>
          <a:off x="2867025" y="6886575"/>
          <a:ext cx="16478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219075</xdr:rowOff>
    </xdr:from>
    <xdr:to>
      <xdr:col>6</xdr:col>
      <xdr:colOff>9525</xdr:colOff>
      <xdr:row>37</xdr:row>
      <xdr:rowOff>219075</xdr:rowOff>
    </xdr:to>
    <xdr:sp>
      <xdr:nvSpPr>
        <xdr:cNvPr id="11" name="Line 24"/>
        <xdr:cNvSpPr>
          <a:spLocks/>
        </xdr:cNvSpPr>
      </xdr:nvSpPr>
      <xdr:spPr>
        <a:xfrm>
          <a:off x="2038350" y="8248650"/>
          <a:ext cx="8858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219075</xdr:rowOff>
    </xdr:from>
    <xdr:to>
      <xdr:col>6</xdr:col>
      <xdr:colOff>19050</xdr:colOff>
      <xdr:row>37</xdr:row>
      <xdr:rowOff>209550</xdr:rowOff>
    </xdr:to>
    <xdr:sp>
      <xdr:nvSpPr>
        <xdr:cNvPr id="12" name="Line 25"/>
        <xdr:cNvSpPr>
          <a:spLocks/>
        </xdr:cNvSpPr>
      </xdr:nvSpPr>
      <xdr:spPr>
        <a:xfrm flipH="1" flipV="1">
          <a:off x="2924175" y="7562850"/>
          <a:ext cx="9525" cy="6762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9525</xdr:rowOff>
    </xdr:from>
    <xdr:to>
      <xdr:col>11</xdr:col>
      <xdr:colOff>9525</xdr:colOff>
      <xdr:row>35</xdr:row>
      <xdr:rowOff>9525</xdr:rowOff>
    </xdr:to>
    <xdr:sp>
      <xdr:nvSpPr>
        <xdr:cNvPr id="13" name="Line 26"/>
        <xdr:cNvSpPr>
          <a:spLocks/>
        </xdr:cNvSpPr>
      </xdr:nvSpPr>
      <xdr:spPr>
        <a:xfrm>
          <a:off x="2943225" y="7581900"/>
          <a:ext cx="15716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0</xdr:rowOff>
    </xdr:from>
    <xdr:to>
      <xdr:col>11</xdr:col>
      <xdr:colOff>9525</xdr:colOff>
      <xdr:row>35</xdr:row>
      <xdr:rowOff>9525</xdr:rowOff>
    </xdr:to>
    <xdr:sp>
      <xdr:nvSpPr>
        <xdr:cNvPr id="14" name="Line 27"/>
        <xdr:cNvSpPr>
          <a:spLocks/>
        </xdr:cNvSpPr>
      </xdr:nvSpPr>
      <xdr:spPr>
        <a:xfrm>
          <a:off x="4514850" y="6886575"/>
          <a:ext cx="0" cy="6953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24</xdr:row>
      <xdr:rowOff>85725</xdr:rowOff>
    </xdr:from>
    <xdr:to>
      <xdr:col>26</xdr:col>
      <xdr:colOff>257175</xdr:colOff>
      <xdr:row>24</xdr:row>
      <xdr:rowOff>85725</xdr:rowOff>
    </xdr:to>
    <xdr:sp>
      <xdr:nvSpPr>
        <xdr:cNvPr id="15" name="Line 28"/>
        <xdr:cNvSpPr>
          <a:spLocks/>
        </xdr:cNvSpPr>
      </xdr:nvSpPr>
      <xdr:spPr>
        <a:xfrm>
          <a:off x="1504950" y="5133975"/>
          <a:ext cx="834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47</xdr:row>
      <xdr:rowOff>104775</xdr:rowOff>
    </xdr:from>
    <xdr:to>
      <xdr:col>12</xdr:col>
      <xdr:colOff>171450</xdr:colOff>
      <xdr:row>47</xdr:row>
      <xdr:rowOff>133350</xdr:rowOff>
    </xdr:to>
    <xdr:sp>
      <xdr:nvSpPr>
        <xdr:cNvPr id="16" name="Oval 29"/>
        <xdr:cNvSpPr>
          <a:spLocks/>
        </xdr:cNvSpPr>
      </xdr:nvSpPr>
      <xdr:spPr>
        <a:xfrm flipH="1" flipV="1">
          <a:off x="4933950" y="104203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47</xdr:row>
      <xdr:rowOff>123825</xdr:rowOff>
    </xdr:from>
    <xdr:to>
      <xdr:col>16</xdr:col>
      <xdr:colOff>190500</xdr:colOff>
      <xdr:row>47</xdr:row>
      <xdr:rowOff>152400</xdr:rowOff>
    </xdr:to>
    <xdr:sp>
      <xdr:nvSpPr>
        <xdr:cNvPr id="17" name="Oval 30"/>
        <xdr:cNvSpPr>
          <a:spLocks/>
        </xdr:cNvSpPr>
      </xdr:nvSpPr>
      <xdr:spPr>
        <a:xfrm flipH="1" flipV="1">
          <a:off x="6210300" y="104394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10</xdr:col>
      <xdr:colOff>9525</xdr:colOff>
      <xdr:row>44</xdr:row>
      <xdr:rowOff>0</xdr:rowOff>
    </xdr:to>
    <xdr:sp>
      <xdr:nvSpPr>
        <xdr:cNvPr id="18" name="Line 31"/>
        <xdr:cNvSpPr>
          <a:spLocks/>
        </xdr:cNvSpPr>
      </xdr:nvSpPr>
      <xdr:spPr>
        <a:xfrm>
          <a:off x="2038350" y="9629775"/>
          <a:ext cx="21621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9525</xdr:colOff>
      <xdr:row>48</xdr:row>
      <xdr:rowOff>0</xdr:rowOff>
    </xdr:to>
    <xdr:sp>
      <xdr:nvSpPr>
        <xdr:cNvPr id="19" name="Line 32"/>
        <xdr:cNvSpPr>
          <a:spLocks/>
        </xdr:cNvSpPr>
      </xdr:nvSpPr>
      <xdr:spPr>
        <a:xfrm>
          <a:off x="2038350" y="9629775"/>
          <a:ext cx="0" cy="9239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48</xdr:row>
      <xdr:rowOff>0</xdr:rowOff>
    </xdr:from>
    <xdr:to>
      <xdr:col>10</xdr:col>
      <xdr:colOff>9525</xdr:colOff>
      <xdr:row>48</xdr:row>
      <xdr:rowOff>0</xdr:rowOff>
    </xdr:to>
    <xdr:sp>
      <xdr:nvSpPr>
        <xdr:cNvPr id="20" name="Line 33"/>
        <xdr:cNvSpPr>
          <a:spLocks/>
        </xdr:cNvSpPr>
      </xdr:nvSpPr>
      <xdr:spPr>
        <a:xfrm>
          <a:off x="2047875" y="10553700"/>
          <a:ext cx="21526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44</xdr:row>
      <xdr:rowOff>0</xdr:rowOff>
    </xdr:from>
    <xdr:to>
      <xdr:col>9</xdr:col>
      <xdr:colOff>276225</xdr:colOff>
      <xdr:row>48</xdr:row>
      <xdr:rowOff>9525</xdr:rowOff>
    </xdr:to>
    <xdr:sp>
      <xdr:nvSpPr>
        <xdr:cNvPr id="21" name="Line 34"/>
        <xdr:cNvSpPr>
          <a:spLocks/>
        </xdr:cNvSpPr>
      </xdr:nvSpPr>
      <xdr:spPr>
        <a:xfrm>
          <a:off x="4181475" y="9629775"/>
          <a:ext cx="0" cy="9334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40</xdr:row>
      <xdr:rowOff>104775</xdr:rowOff>
    </xdr:from>
    <xdr:to>
      <xdr:col>26</xdr:col>
      <xdr:colOff>219075</xdr:colOff>
      <xdr:row>40</xdr:row>
      <xdr:rowOff>104775</xdr:rowOff>
    </xdr:to>
    <xdr:sp>
      <xdr:nvSpPr>
        <xdr:cNvPr id="22" name="Line 35"/>
        <xdr:cNvSpPr>
          <a:spLocks/>
        </xdr:cNvSpPr>
      </xdr:nvSpPr>
      <xdr:spPr>
        <a:xfrm>
          <a:off x="1466850" y="8820150"/>
          <a:ext cx="834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62</xdr:row>
      <xdr:rowOff>85725</xdr:rowOff>
    </xdr:from>
    <xdr:to>
      <xdr:col>26</xdr:col>
      <xdr:colOff>66675</xdr:colOff>
      <xdr:row>62</xdr:row>
      <xdr:rowOff>85725</xdr:rowOff>
    </xdr:to>
    <xdr:sp>
      <xdr:nvSpPr>
        <xdr:cNvPr id="23" name="Line 36"/>
        <xdr:cNvSpPr>
          <a:spLocks/>
        </xdr:cNvSpPr>
      </xdr:nvSpPr>
      <xdr:spPr>
        <a:xfrm>
          <a:off x="1905000" y="13811250"/>
          <a:ext cx="775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56</xdr:row>
      <xdr:rowOff>161925</xdr:rowOff>
    </xdr:from>
    <xdr:to>
      <xdr:col>15</xdr:col>
      <xdr:colOff>76200</xdr:colOff>
      <xdr:row>56</xdr:row>
      <xdr:rowOff>190500</xdr:rowOff>
    </xdr:to>
    <xdr:sp>
      <xdr:nvSpPr>
        <xdr:cNvPr id="24" name="Oval 37"/>
        <xdr:cNvSpPr>
          <a:spLocks/>
        </xdr:cNvSpPr>
      </xdr:nvSpPr>
      <xdr:spPr>
        <a:xfrm flipH="1" flipV="1">
          <a:off x="5753100" y="123729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10</xdr:col>
      <xdr:colOff>9525</xdr:colOff>
      <xdr:row>57</xdr:row>
      <xdr:rowOff>0</xdr:rowOff>
    </xdr:to>
    <xdr:sp>
      <xdr:nvSpPr>
        <xdr:cNvPr id="25" name="Line 39"/>
        <xdr:cNvSpPr>
          <a:spLocks/>
        </xdr:cNvSpPr>
      </xdr:nvSpPr>
      <xdr:spPr>
        <a:xfrm>
          <a:off x="2038350" y="12506325"/>
          <a:ext cx="21621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9525</xdr:colOff>
      <xdr:row>61</xdr:row>
      <xdr:rowOff>0</xdr:rowOff>
    </xdr:to>
    <xdr:sp>
      <xdr:nvSpPr>
        <xdr:cNvPr id="26" name="Line 40"/>
        <xdr:cNvSpPr>
          <a:spLocks/>
        </xdr:cNvSpPr>
      </xdr:nvSpPr>
      <xdr:spPr>
        <a:xfrm>
          <a:off x="2038350" y="12506325"/>
          <a:ext cx="0" cy="9906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61</xdr:row>
      <xdr:rowOff>0</xdr:rowOff>
    </xdr:from>
    <xdr:to>
      <xdr:col>10</xdr:col>
      <xdr:colOff>9525</xdr:colOff>
      <xdr:row>61</xdr:row>
      <xdr:rowOff>0</xdr:rowOff>
    </xdr:to>
    <xdr:sp>
      <xdr:nvSpPr>
        <xdr:cNvPr id="27" name="Line 41"/>
        <xdr:cNvSpPr>
          <a:spLocks/>
        </xdr:cNvSpPr>
      </xdr:nvSpPr>
      <xdr:spPr>
        <a:xfrm>
          <a:off x="2047875" y="13496925"/>
          <a:ext cx="21526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57</xdr:row>
      <xdr:rowOff>0</xdr:rowOff>
    </xdr:from>
    <xdr:to>
      <xdr:col>9</xdr:col>
      <xdr:colOff>276225</xdr:colOff>
      <xdr:row>61</xdr:row>
      <xdr:rowOff>9525</xdr:rowOff>
    </xdr:to>
    <xdr:sp>
      <xdr:nvSpPr>
        <xdr:cNvPr id="28" name="Line 42"/>
        <xdr:cNvSpPr>
          <a:spLocks/>
        </xdr:cNvSpPr>
      </xdr:nvSpPr>
      <xdr:spPr>
        <a:xfrm>
          <a:off x="4181475" y="12506325"/>
          <a:ext cx="0" cy="10001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104775</xdr:rowOff>
    </xdr:from>
    <xdr:to>
      <xdr:col>26</xdr:col>
      <xdr:colOff>276225</xdr:colOff>
      <xdr:row>53</xdr:row>
      <xdr:rowOff>104775</xdr:rowOff>
    </xdr:to>
    <xdr:sp>
      <xdr:nvSpPr>
        <xdr:cNvPr id="29" name="Line 43"/>
        <xdr:cNvSpPr>
          <a:spLocks/>
        </xdr:cNvSpPr>
      </xdr:nvSpPr>
      <xdr:spPr>
        <a:xfrm>
          <a:off x="1524000" y="11668125"/>
          <a:ext cx="834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133350</xdr:rowOff>
    </xdr:from>
    <xdr:to>
      <xdr:col>16</xdr:col>
      <xdr:colOff>342900</xdr:colOff>
      <xdr:row>56</xdr:row>
      <xdr:rowOff>209550</xdr:rowOff>
    </xdr:to>
    <xdr:sp>
      <xdr:nvSpPr>
        <xdr:cNvPr id="30" name="AutoShape 46"/>
        <xdr:cNvSpPr>
          <a:spLocks/>
        </xdr:cNvSpPr>
      </xdr:nvSpPr>
      <xdr:spPr>
        <a:xfrm>
          <a:off x="6096000" y="12344400"/>
          <a:ext cx="2952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10</xdr:col>
      <xdr:colOff>19050</xdr:colOff>
      <xdr:row>70</xdr:row>
      <xdr:rowOff>0</xdr:rowOff>
    </xdr:to>
    <xdr:sp>
      <xdr:nvSpPr>
        <xdr:cNvPr id="31" name="Line 50"/>
        <xdr:cNvSpPr>
          <a:spLocks/>
        </xdr:cNvSpPr>
      </xdr:nvSpPr>
      <xdr:spPr>
        <a:xfrm>
          <a:off x="2028825" y="15554325"/>
          <a:ext cx="21812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9525</xdr:colOff>
      <xdr:row>75</xdr:row>
      <xdr:rowOff>9525</xdr:rowOff>
    </xdr:to>
    <xdr:sp>
      <xdr:nvSpPr>
        <xdr:cNvPr id="32" name="Line 51"/>
        <xdr:cNvSpPr>
          <a:spLocks/>
        </xdr:cNvSpPr>
      </xdr:nvSpPr>
      <xdr:spPr>
        <a:xfrm flipH="1">
          <a:off x="2028825" y="15554325"/>
          <a:ext cx="9525" cy="1152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74</xdr:row>
      <xdr:rowOff>219075</xdr:rowOff>
    </xdr:from>
    <xdr:to>
      <xdr:col>10</xdr:col>
      <xdr:colOff>19050</xdr:colOff>
      <xdr:row>75</xdr:row>
      <xdr:rowOff>0</xdr:rowOff>
    </xdr:to>
    <xdr:sp>
      <xdr:nvSpPr>
        <xdr:cNvPr id="33" name="Line 52"/>
        <xdr:cNvSpPr>
          <a:spLocks/>
        </xdr:cNvSpPr>
      </xdr:nvSpPr>
      <xdr:spPr>
        <a:xfrm flipV="1">
          <a:off x="2019300" y="16687800"/>
          <a:ext cx="2190750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70</xdr:row>
      <xdr:rowOff>9525</xdr:rowOff>
    </xdr:from>
    <xdr:to>
      <xdr:col>10</xdr:col>
      <xdr:colOff>19050</xdr:colOff>
      <xdr:row>74</xdr:row>
      <xdr:rowOff>219075</xdr:rowOff>
    </xdr:to>
    <xdr:sp>
      <xdr:nvSpPr>
        <xdr:cNvPr id="34" name="Line 53"/>
        <xdr:cNvSpPr>
          <a:spLocks/>
        </xdr:cNvSpPr>
      </xdr:nvSpPr>
      <xdr:spPr>
        <a:xfrm>
          <a:off x="4210050" y="15563850"/>
          <a:ext cx="0" cy="11239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209550</xdr:rowOff>
    </xdr:from>
    <xdr:to>
      <xdr:col>11</xdr:col>
      <xdr:colOff>0</xdr:colOff>
      <xdr:row>68</xdr:row>
      <xdr:rowOff>209550</xdr:rowOff>
    </xdr:to>
    <xdr:sp>
      <xdr:nvSpPr>
        <xdr:cNvPr id="35" name="Line 54"/>
        <xdr:cNvSpPr>
          <a:spLocks/>
        </xdr:cNvSpPr>
      </xdr:nvSpPr>
      <xdr:spPr>
        <a:xfrm>
          <a:off x="1743075" y="15306675"/>
          <a:ext cx="2762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68</xdr:row>
      <xdr:rowOff>209550</xdr:rowOff>
    </xdr:from>
    <xdr:to>
      <xdr:col>11</xdr:col>
      <xdr:colOff>0</xdr:colOff>
      <xdr:row>76</xdr:row>
      <xdr:rowOff>19050</xdr:rowOff>
    </xdr:to>
    <xdr:sp>
      <xdr:nvSpPr>
        <xdr:cNvPr id="36" name="Line 55"/>
        <xdr:cNvSpPr>
          <a:spLocks/>
        </xdr:cNvSpPr>
      </xdr:nvSpPr>
      <xdr:spPr>
        <a:xfrm>
          <a:off x="4505325" y="15306675"/>
          <a:ext cx="0" cy="1600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76</xdr:row>
      <xdr:rowOff>19050</xdr:rowOff>
    </xdr:from>
    <xdr:to>
      <xdr:col>10</xdr:col>
      <xdr:colOff>304800</xdr:colOff>
      <xdr:row>76</xdr:row>
      <xdr:rowOff>19050</xdr:rowOff>
    </xdr:to>
    <xdr:sp>
      <xdr:nvSpPr>
        <xdr:cNvPr id="37" name="Line 56"/>
        <xdr:cNvSpPr>
          <a:spLocks/>
        </xdr:cNvSpPr>
      </xdr:nvSpPr>
      <xdr:spPr>
        <a:xfrm flipH="1">
          <a:off x="1724025" y="16906875"/>
          <a:ext cx="2771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68</xdr:row>
      <xdr:rowOff>200025</xdr:rowOff>
    </xdr:from>
    <xdr:to>
      <xdr:col>1</xdr:col>
      <xdr:colOff>390525</xdr:colOff>
      <xdr:row>76</xdr:row>
      <xdr:rowOff>38100</xdr:rowOff>
    </xdr:to>
    <xdr:sp>
      <xdr:nvSpPr>
        <xdr:cNvPr id="38" name="Line 57"/>
        <xdr:cNvSpPr>
          <a:spLocks/>
        </xdr:cNvSpPr>
      </xdr:nvSpPr>
      <xdr:spPr>
        <a:xfrm>
          <a:off x="1724025" y="15297150"/>
          <a:ext cx="0" cy="1628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78</xdr:row>
      <xdr:rowOff>114300</xdr:rowOff>
    </xdr:from>
    <xdr:to>
      <xdr:col>25</xdr:col>
      <xdr:colOff>200025</xdr:colOff>
      <xdr:row>78</xdr:row>
      <xdr:rowOff>114300</xdr:rowOff>
    </xdr:to>
    <xdr:sp>
      <xdr:nvSpPr>
        <xdr:cNvPr id="39" name="Line 59"/>
        <xdr:cNvSpPr>
          <a:spLocks/>
        </xdr:cNvSpPr>
      </xdr:nvSpPr>
      <xdr:spPr>
        <a:xfrm>
          <a:off x="1609725" y="17383125"/>
          <a:ext cx="784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114300</xdr:rowOff>
    </xdr:from>
    <xdr:to>
      <xdr:col>18</xdr:col>
      <xdr:colOff>104775</xdr:colOff>
      <xdr:row>21</xdr:row>
      <xdr:rowOff>142875</xdr:rowOff>
    </xdr:to>
    <xdr:sp>
      <xdr:nvSpPr>
        <xdr:cNvPr id="40" name="Oval 61"/>
        <xdr:cNvSpPr>
          <a:spLocks/>
        </xdr:cNvSpPr>
      </xdr:nvSpPr>
      <xdr:spPr>
        <a:xfrm flipH="1" flipV="1">
          <a:off x="6877050" y="44767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21</xdr:row>
      <xdr:rowOff>104775</xdr:rowOff>
    </xdr:from>
    <xdr:to>
      <xdr:col>19</xdr:col>
      <xdr:colOff>238125</xdr:colOff>
      <xdr:row>21</xdr:row>
      <xdr:rowOff>133350</xdr:rowOff>
    </xdr:to>
    <xdr:sp>
      <xdr:nvSpPr>
        <xdr:cNvPr id="41" name="Oval 62"/>
        <xdr:cNvSpPr>
          <a:spLocks/>
        </xdr:cNvSpPr>
      </xdr:nvSpPr>
      <xdr:spPr>
        <a:xfrm flipH="1" flipV="1">
          <a:off x="7296150" y="44672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22</xdr:row>
      <xdr:rowOff>114300</xdr:rowOff>
    </xdr:from>
    <xdr:to>
      <xdr:col>15</xdr:col>
      <xdr:colOff>190500</xdr:colOff>
      <xdr:row>22</xdr:row>
      <xdr:rowOff>142875</xdr:rowOff>
    </xdr:to>
    <xdr:sp>
      <xdr:nvSpPr>
        <xdr:cNvPr id="42" name="Oval 63"/>
        <xdr:cNvSpPr>
          <a:spLocks/>
        </xdr:cNvSpPr>
      </xdr:nvSpPr>
      <xdr:spPr>
        <a:xfrm flipH="1" flipV="1">
          <a:off x="5867400" y="47053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21</xdr:row>
      <xdr:rowOff>95250</xdr:rowOff>
    </xdr:from>
    <xdr:to>
      <xdr:col>15</xdr:col>
      <xdr:colOff>180975</xdr:colOff>
      <xdr:row>21</xdr:row>
      <xdr:rowOff>123825</xdr:rowOff>
    </xdr:to>
    <xdr:sp>
      <xdr:nvSpPr>
        <xdr:cNvPr id="43" name="Oval 64"/>
        <xdr:cNvSpPr>
          <a:spLocks/>
        </xdr:cNvSpPr>
      </xdr:nvSpPr>
      <xdr:spPr>
        <a:xfrm flipH="1" flipV="1">
          <a:off x="5857875" y="44577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49</xdr:row>
      <xdr:rowOff>104775</xdr:rowOff>
    </xdr:from>
    <xdr:to>
      <xdr:col>12</xdr:col>
      <xdr:colOff>257175</xdr:colOff>
      <xdr:row>49</xdr:row>
      <xdr:rowOff>133350</xdr:rowOff>
    </xdr:to>
    <xdr:sp>
      <xdr:nvSpPr>
        <xdr:cNvPr id="44" name="Oval 65"/>
        <xdr:cNvSpPr>
          <a:spLocks/>
        </xdr:cNvSpPr>
      </xdr:nvSpPr>
      <xdr:spPr>
        <a:xfrm flipH="1" flipV="1">
          <a:off x="5019675" y="108870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49</xdr:row>
      <xdr:rowOff>104775</xdr:rowOff>
    </xdr:from>
    <xdr:to>
      <xdr:col>16</xdr:col>
      <xdr:colOff>66675</xdr:colOff>
      <xdr:row>49</xdr:row>
      <xdr:rowOff>133350</xdr:rowOff>
    </xdr:to>
    <xdr:sp>
      <xdr:nvSpPr>
        <xdr:cNvPr id="45" name="Oval 66"/>
        <xdr:cNvSpPr>
          <a:spLocks/>
        </xdr:cNvSpPr>
      </xdr:nvSpPr>
      <xdr:spPr>
        <a:xfrm flipH="1" flipV="1">
          <a:off x="6086475" y="108870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58</xdr:row>
      <xdr:rowOff>133350</xdr:rowOff>
    </xdr:from>
    <xdr:to>
      <xdr:col>18</xdr:col>
      <xdr:colOff>180975</xdr:colOff>
      <xdr:row>58</xdr:row>
      <xdr:rowOff>161925</xdr:rowOff>
    </xdr:to>
    <xdr:sp>
      <xdr:nvSpPr>
        <xdr:cNvPr id="46" name="Oval 81"/>
        <xdr:cNvSpPr>
          <a:spLocks/>
        </xdr:cNvSpPr>
      </xdr:nvSpPr>
      <xdr:spPr>
        <a:xfrm flipH="1" flipV="1">
          <a:off x="6953250" y="129349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58</xdr:row>
      <xdr:rowOff>95250</xdr:rowOff>
    </xdr:from>
    <xdr:to>
      <xdr:col>15</xdr:col>
      <xdr:colOff>180975</xdr:colOff>
      <xdr:row>58</xdr:row>
      <xdr:rowOff>123825</xdr:rowOff>
    </xdr:to>
    <xdr:sp>
      <xdr:nvSpPr>
        <xdr:cNvPr id="47" name="Oval 82"/>
        <xdr:cNvSpPr>
          <a:spLocks/>
        </xdr:cNvSpPr>
      </xdr:nvSpPr>
      <xdr:spPr>
        <a:xfrm flipH="1" flipV="1">
          <a:off x="5857875" y="128968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18</xdr:row>
      <xdr:rowOff>142875</xdr:rowOff>
    </xdr:from>
    <xdr:to>
      <xdr:col>15</xdr:col>
      <xdr:colOff>257175</xdr:colOff>
      <xdr:row>18</xdr:row>
      <xdr:rowOff>171450</xdr:rowOff>
    </xdr:to>
    <xdr:sp>
      <xdr:nvSpPr>
        <xdr:cNvPr id="1" name="Oval 1"/>
        <xdr:cNvSpPr>
          <a:spLocks/>
        </xdr:cNvSpPr>
      </xdr:nvSpPr>
      <xdr:spPr>
        <a:xfrm flipH="1" flipV="1">
          <a:off x="6105525" y="38766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18</xdr:row>
      <xdr:rowOff>123825</xdr:rowOff>
    </xdr:from>
    <xdr:to>
      <xdr:col>19</xdr:col>
      <xdr:colOff>123825</xdr:colOff>
      <xdr:row>18</xdr:row>
      <xdr:rowOff>152400</xdr:rowOff>
    </xdr:to>
    <xdr:sp>
      <xdr:nvSpPr>
        <xdr:cNvPr id="2" name="Oval 2"/>
        <xdr:cNvSpPr>
          <a:spLocks/>
        </xdr:cNvSpPr>
      </xdr:nvSpPr>
      <xdr:spPr>
        <a:xfrm flipH="1" flipV="1">
          <a:off x="7115175" y="38576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219075</xdr:rowOff>
    </xdr:from>
    <xdr:to>
      <xdr:col>11</xdr:col>
      <xdr:colOff>247650</xdr:colOff>
      <xdr:row>16</xdr:row>
      <xdr:rowOff>219075</xdr:rowOff>
    </xdr:to>
    <xdr:sp>
      <xdr:nvSpPr>
        <xdr:cNvPr id="3" name="Line 3"/>
        <xdr:cNvSpPr>
          <a:spLocks/>
        </xdr:cNvSpPr>
      </xdr:nvSpPr>
      <xdr:spPr>
        <a:xfrm>
          <a:off x="2990850" y="3495675"/>
          <a:ext cx="20002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16</xdr:row>
      <xdr:rowOff>219075</xdr:rowOff>
    </xdr:from>
    <xdr:to>
      <xdr:col>4</xdr:col>
      <xdr:colOff>257175</xdr:colOff>
      <xdr:row>20</xdr:row>
      <xdr:rowOff>209550</xdr:rowOff>
    </xdr:to>
    <xdr:sp>
      <xdr:nvSpPr>
        <xdr:cNvPr id="4" name="Line 4"/>
        <xdr:cNvSpPr>
          <a:spLocks/>
        </xdr:cNvSpPr>
      </xdr:nvSpPr>
      <xdr:spPr>
        <a:xfrm flipH="1">
          <a:off x="2390775" y="3495675"/>
          <a:ext cx="609600" cy="9429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200025</xdr:rowOff>
    </xdr:from>
    <xdr:to>
      <xdr:col>9</xdr:col>
      <xdr:colOff>200025</xdr:colOff>
      <xdr:row>20</xdr:row>
      <xdr:rowOff>200025</xdr:rowOff>
    </xdr:to>
    <xdr:sp>
      <xdr:nvSpPr>
        <xdr:cNvPr id="5" name="Line 5"/>
        <xdr:cNvSpPr>
          <a:spLocks/>
        </xdr:cNvSpPr>
      </xdr:nvSpPr>
      <xdr:spPr>
        <a:xfrm>
          <a:off x="2381250" y="4429125"/>
          <a:ext cx="19907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19050</xdr:rowOff>
    </xdr:from>
    <xdr:to>
      <xdr:col>5</xdr:col>
      <xdr:colOff>276225</xdr:colOff>
      <xdr:row>25</xdr:row>
      <xdr:rowOff>219075</xdr:rowOff>
    </xdr:to>
    <xdr:sp>
      <xdr:nvSpPr>
        <xdr:cNvPr id="6" name="Line 8"/>
        <xdr:cNvSpPr>
          <a:spLocks/>
        </xdr:cNvSpPr>
      </xdr:nvSpPr>
      <xdr:spPr>
        <a:xfrm>
          <a:off x="2447925" y="5162550"/>
          <a:ext cx="857250" cy="4286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219075</xdr:rowOff>
    </xdr:from>
    <xdr:to>
      <xdr:col>5</xdr:col>
      <xdr:colOff>276225</xdr:colOff>
      <xdr:row>30</xdr:row>
      <xdr:rowOff>9525</xdr:rowOff>
    </xdr:to>
    <xdr:sp>
      <xdr:nvSpPr>
        <xdr:cNvPr id="7" name="Line 9"/>
        <xdr:cNvSpPr>
          <a:spLocks/>
        </xdr:cNvSpPr>
      </xdr:nvSpPr>
      <xdr:spPr>
        <a:xfrm>
          <a:off x="3305175" y="5591175"/>
          <a:ext cx="0" cy="9334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8" name="Line 10"/>
        <xdr:cNvSpPr>
          <a:spLocks/>
        </xdr:cNvSpPr>
      </xdr:nvSpPr>
      <xdr:spPr>
        <a:xfrm>
          <a:off x="3286125" y="6515100"/>
          <a:ext cx="14668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24</xdr:row>
      <xdr:rowOff>9525</xdr:rowOff>
    </xdr:from>
    <xdr:to>
      <xdr:col>2</xdr:col>
      <xdr:colOff>276225</xdr:colOff>
      <xdr:row>35</xdr:row>
      <xdr:rowOff>28575</xdr:rowOff>
    </xdr:to>
    <xdr:sp>
      <xdr:nvSpPr>
        <xdr:cNvPr id="9" name="Line 11"/>
        <xdr:cNvSpPr>
          <a:spLocks/>
        </xdr:cNvSpPr>
      </xdr:nvSpPr>
      <xdr:spPr>
        <a:xfrm flipH="1">
          <a:off x="2438400" y="5153025"/>
          <a:ext cx="9525" cy="25431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219075</xdr:rowOff>
    </xdr:from>
    <xdr:to>
      <xdr:col>6</xdr:col>
      <xdr:colOff>19050</xdr:colOff>
      <xdr:row>36</xdr:row>
      <xdr:rowOff>219075</xdr:rowOff>
    </xdr:to>
    <xdr:sp>
      <xdr:nvSpPr>
        <xdr:cNvPr id="10" name="Line 12"/>
        <xdr:cNvSpPr>
          <a:spLocks/>
        </xdr:cNvSpPr>
      </xdr:nvSpPr>
      <xdr:spPr>
        <a:xfrm flipH="1" flipV="1">
          <a:off x="3324225" y="7200900"/>
          <a:ext cx="9525" cy="9144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9525</xdr:rowOff>
    </xdr:from>
    <xdr:to>
      <xdr:col>11</xdr:col>
      <xdr:colOff>9525</xdr:colOff>
      <xdr:row>33</xdr:row>
      <xdr:rowOff>9525</xdr:rowOff>
    </xdr:to>
    <xdr:sp>
      <xdr:nvSpPr>
        <xdr:cNvPr id="11" name="Line 13"/>
        <xdr:cNvSpPr>
          <a:spLocks/>
        </xdr:cNvSpPr>
      </xdr:nvSpPr>
      <xdr:spPr>
        <a:xfrm>
          <a:off x="3343275" y="7219950"/>
          <a:ext cx="1409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11</xdr:col>
      <xdr:colOff>9525</xdr:colOff>
      <xdr:row>33</xdr:row>
      <xdr:rowOff>9525</xdr:rowOff>
    </xdr:to>
    <xdr:sp>
      <xdr:nvSpPr>
        <xdr:cNvPr id="12" name="Line 14"/>
        <xdr:cNvSpPr>
          <a:spLocks/>
        </xdr:cNvSpPr>
      </xdr:nvSpPr>
      <xdr:spPr>
        <a:xfrm>
          <a:off x="4752975" y="6515100"/>
          <a:ext cx="0" cy="7048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85725</xdr:rowOff>
    </xdr:from>
    <xdr:to>
      <xdr:col>26</xdr:col>
      <xdr:colOff>257175</xdr:colOff>
      <xdr:row>22</xdr:row>
      <xdr:rowOff>85725</xdr:rowOff>
    </xdr:to>
    <xdr:sp>
      <xdr:nvSpPr>
        <xdr:cNvPr id="13" name="Line 15"/>
        <xdr:cNvSpPr>
          <a:spLocks/>
        </xdr:cNvSpPr>
      </xdr:nvSpPr>
      <xdr:spPr>
        <a:xfrm>
          <a:off x="1581150" y="4772025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37</xdr:row>
      <xdr:rowOff>219075</xdr:rowOff>
    </xdr:from>
    <xdr:to>
      <xdr:col>26</xdr:col>
      <xdr:colOff>219075</xdr:colOff>
      <xdr:row>37</xdr:row>
      <xdr:rowOff>219075</xdr:rowOff>
    </xdr:to>
    <xdr:sp>
      <xdr:nvSpPr>
        <xdr:cNvPr id="14" name="Line 22"/>
        <xdr:cNvSpPr>
          <a:spLocks/>
        </xdr:cNvSpPr>
      </xdr:nvSpPr>
      <xdr:spPr>
        <a:xfrm>
          <a:off x="1543050" y="8343900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40</xdr:row>
      <xdr:rowOff>123825</xdr:rowOff>
    </xdr:from>
    <xdr:to>
      <xdr:col>12</xdr:col>
      <xdr:colOff>123825</xdr:colOff>
      <xdr:row>40</xdr:row>
      <xdr:rowOff>152400</xdr:rowOff>
    </xdr:to>
    <xdr:sp>
      <xdr:nvSpPr>
        <xdr:cNvPr id="15" name="Oval 24"/>
        <xdr:cNvSpPr>
          <a:spLocks/>
        </xdr:cNvSpPr>
      </xdr:nvSpPr>
      <xdr:spPr>
        <a:xfrm flipH="1" flipV="1">
          <a:off x="5124450" y="89344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53</xdr:row>
      <xdr:rowOff>161925</xdr:rowOff>
    </xdr:from>
    <xdr:to>
      <xdr:col>26</xdr:col>
      <xdr:colOff>266700</xdr:colOff>
      <xdr:row>53</xdr:row>
      <xdr:rowOff>161925</xdr:rowOff>
    </xdr:to>
    <xdr:sp>
      <xdr:nvSpPr>
        <xdr:cNvPr id="16" name="Line 29"/>
        <xdr:cNvSpPr>
          <a:spLocks/>
        </xdr:cNvSpPr>
      </xdr:nvSpPr>
      <xdr:spPr>
        <a:xfrm>
          <a:off x="1590675" y="11944350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16</xdr:row>
      <xdr:rowOff>219075</xdr:rowOff>
    </xdr:from>
    <xdr:to>
      <xdr:col>11</xdr:col>
      <xdr:colOff>238125</xdr:colOff>
      <xdr:row>20</xdr:row>
      <xdr:rowOff>209550</xdr:rowOff>
    </xdr:to>
    <xdr:sp>
      <xdr:nvSpPr>
        <xdr:cNvPr id="17" name="Line 40"/>
        <xdr:cNvSpPr>
          <a:spLocks/>
        </xdr:cNvSpPr>
      </xdr:nvSpPr>
      <xdr:spPr>
        <a:xfrm flipH="1">
          <a:off x="4371975" y="3495675"/>
          <a:ext cx="609600" cy="9429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17</xdr:row>
      <xdr:rowOff>0</xdr:rowOff>
    </xdr:from>
    <xdr:to>
      <xdr:col>4</xdr:col>
      <xdr:colOff>257175</xdr:colOff>
      <xdr:row>20</xdr:row>
      <xdr:rowOff>219075</xdr:rowOff>
    </xdr:to>
    <xdr:sp>
      <xdr:nvSpPr>
        <xdr:cNvPr id="18" name="Line 41"/>
        <xdr:cNvSpPr>
          <a:spLocks/>
        </xdr:cNvSpPr>
      </xdr:nvSpPr>
      <xdr:spPr>
        <a:xfrm>
          <a:off x="3000375" y="3505200"/>
          <a:ext cx="0" cy="942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9525</xdr:rowOff>
    </xdr:from>
    <xdr:to>
      <xdr:col>6</xdr:col>
      <xdr:colOff>9525</xdr:colOff>
      <xdr:row>37</xdr:row>
      <xdr:rowOff>0</xdr:rowOff>
    </xdr:to>
    <xdr:sp>
      <xdr:nvSpPr>
        <xdr:cNvPr id="19" name="Line 59"/>
        <xdr:cNvSpPr>
          <a:spLocks/>
        </xdr:cNvSpPr>
      </xdr:nvSpPr>
      <xdr:spPr>
        <a:xfrm>
          <a:off x="2428875" y="7677150"/>
          <a:ext cx="895350" cy="4476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20" name="Line 61"/>
        <xdr:cNvSpPr>
          <a:spLocks/>
        </xdr:cNvSpPr>
      </xdr:nvSpPr>
      <xdr:spPr>
        <a:xfrm>
          <a:off x="2438400" y="5610225"/>
          <a:ext cx="8858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8</xdr:col>
      <xdr:colOff>19050</xdr:colOff>
      <xdr:row>49</xdr:row>
      <xdr:rowOff>0</xdr:rowOff>
    </xdr:to>
    <xdr:sp>
      <xdr:nvSpPr>
        <xdr:cNvPr id="21" name="Line 72"/>
        <xdr:cNvSpPr>
          <a:spLocks/>
        </xdr:cNvSpPr>
      </xdr:nvSpPr>
      <xdr:spPr>
        <a:xfrm>
          <a:off x="2171700" y="10868025"/>
          <a:ext cx="17335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219075</xdr:rowOff>
    </xdr:from>
    <xdr:to>
      <xdr:col>5</xdr:col>
      <xdr:colOff>9525</xdr:colOff>
      <xdr:row>49</xdr:row>
      <xdr:rowOff>0</xdr:rowOff>
    </xdr:to>
    <xdr:sp>
      <xdr:nvSpPr>
        <xdr:cNvPr id="22" name="Line 73"/>
        <xdr:cNvSpPr>
          <a:spLocks/>
        </xdr:cNvSpPr>
      </xdr:nvSpPr>
      <xdr:spPr>
        <a:xfrm flipV="1">
          <a:off x="2190750" y="9715500"/>
          <a:ext cx="847725" cy="1152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0</xdr:rowOff>
    </xdr:from>
    <xdr:to>
      <xdr:col>8</xdr:col>
      <xdr:colOff>9525</xdr:colOff>
      <xdr:row>48</xdr:row>
      <xdr:rowOff>219075</xdr:rowOff>
    </xdr:to>
    <xdr:sp>
      <xdr:nvSpPr>
        <xdr:cNvPr id="23" name="Line 74"/>
        <xdr:cNvSpPr>
          <a:spLocks/>
        </xdr:cNvSpPr>
      </xdr:nvSpPr>
      <xdr:spPr>
        <a:xfrm>
          <a:off x="3038475" y="9725025"/>
          <a:ext cx="857250" cy="11334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0</xdr:rowOff>
    </xdr:from>
    <xdr:to>
      <xdr:col>5</xdr:col>
      <xdr:colOff>9525</xdr:colOff>
      <xdr:row>48</xdr:row>
      <xdr:rowOff>219075</xdr:rowOff>
    </xdr:to>
    <xdr:sp>
      <xdr:nvSpPr>
        <xdr:cNvPr id="24" name="Line 75"/>
        <xdr:cNvSpPr>
          <a:spLocks/>
        </xdr:cNvSpPr>
      </xdr:nvSpPr>
      <xdr:spPr>
        <a:xfrm>
          <a:off x="3038475" y="9725025"/>
          <a:ext cx="0" cy="1133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16</xdr:col>
      <xdr:colOff>19050</xdr:colOff>
      <xdr:row>49</xdr:row>
      <xdr:rowOff>0</xdr:rowOff>
    </xdr:to>
    <xdr:sp>
      <xdr:nvSpPr>
        <xdr:cNvPr id="25" name="Line 76"/>
        <xdr:cNvSpPr>
          <a:spLocks/>
        </xdr:cNvSpPr>
      </xdr:nvSpPr>
      <xdr:spPr>
        <a:xfrm>
          <a:off x="4457700" y="10868025"/>
          <a:ext cx="17240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43</xdr:row>
      <xdr:rowOff>209550</xdr:rowOff>
    </xdr:from>
    <xdr:to>
      <xdr:col>15</xdr:col>
      <xdr:colOff>0</xdr:colOff>
      <xdr:row>49</xdr:row>
      <xdr:rowOff>0</xdr:rowOff>
    </xdr:to>
    <xdr:sp>
      <xdr:nvSpPr>
        <xdr:cNvPr id="26" name="Line 77"/>
        <xdr:cNvSpPr>
          <a:spLocks/>
        </xdr:cNvSpPr>
      </xdr:nvSpPr>
      <xdr:spPr>
        <a:xfrm flipV="1">
          <a:off x="4476750" y="9705975"/>
          <a:ext cx="1400175" cy="11620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16</xdr:col>
      <xdr:colOff>9525</xdr:colOff>
      <xdr:row>48</xdr:row>
      <xdr:rowOff>219075</xdr:rowOff>
    </xdr:to>
    <xdr:sp>
      <xdr:nvSpPr>
        <xdr:cNvPr id="27" name="Line 78"/>
        <xdr:cNvSpPr>
          <a:spLocks/>
        </xdr:cNvSpPr>
      </xdr:nvSpPr>
      <xdr:spPr>
        <a:xfrm>
          <a:off x="5876925" y="9725025"/>
          <a:ext cx="295275" cy="11334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219075</xdr:rowOff>
    </xdr:from>
    <xdr:to>
      <xdr:col>15</xdr:col>
      <xdr:colOff>0</xdr:colOff>
      <xdr:row>48</xdr:row>
      <xdr:rowOff>209550</xdr:rowOff>
    </xdr:to>
    <xdr:sp>
      <xdr:nvSpPr>
        <xdr:cNvPr id="28" name="Line 79"/>
        <xdr:cNvSpPr>
          <a:spLocks/>
        </xdr:cNvSpPr>
      </xdr:nvSpPr>
      <xdr:spPr>
        <a:xfrm>
          <a:off x="5876925" y="9715500"/>
          <a:ext cx="0" cy="1133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25</xdr:col>
      <xdr:colOff>19050</xdr:colOff>
      <xdr:row>49</xdr:row>
      <xdr:rowOff>0</xdr:rowOff>
    </xdr:to>
    <xdr:sp>
      <xdr:nvSpPr>
        <xdr:cNvPr id="29" name="Line 80"/>
        <xdr:cNvSpPr>
          <a:spLocks/>
        </xdr:cNvSpPr>
      </xdr:nvSpPr>
      <xdr:spPr>
        <a:xfrm>
          <a:off x="7019925" y="10868025"/>
          <a:ext cx="17335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44</xdr:row>
      <xdr:rowOff>0</xdr:rowOff>
    </xdr:from>
    <xdr:to>
      <xdr:col>27</xdr:col>
      <xdr:colOff>266700</xdr:colOff>
      <xdr:row>49</xdr:row>
      <xdr:rowOff>0</xdr:rowOff>
    </xdr:to>
    <xdr:sp>
      <xdr:nvSpPr>
        <xdr:cNvPr id="30" name="Line 81"/>
        <xdr:cNvSpPr>
          <a:spLocks/>
        </xdr:cNvSpPr>
      </xdr:nvSpPr>
      <xdr:spPr>
        <a:xfrm flipV="1">
          <a:off x="7038975" y="9725025"/>
          <a:ext cx="2533650" cy="11430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44</xdr:row>
      <xdr:rowOff>0</xdr:rowOff>
    </xdr:from>
    <xdr:to>
      <xdr:col>27</xdr:col>
      <xdr:colOff>276225</xdr:colOff>
      <xdr:row>48</xdr:row>
      <xdr:rowOff>219075</xdr:rowOff>
    </xdr:to>
    <xdr:sp>
      <xdr:nvSpPr>
        <xdr:cNvPr id="31" name="Line 82"/>
        <xdr:cNvSpPr>
          <a:spLocks/>
        </xdr:cNvSpPr>
      </xdr:nvSpPr>
      <xdr:spPr>
        <a:xfrm flipH="1">
          <a:off x="8753475" y="9725025"/>
          <a:ext cx="828675" cy="11334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44</xdr:row>
      <xdr:rowOff>19050</xdr:rowOff>
    </xdr:from>
    <xdr:to>
      <xdr:col>28</xdr:col>
      <xdr:colOff>9525</xdr:colOff>
      <xdr:row>49</xdr:row>
      <xdr:rowOff>9525</xdr:rowOff>
    </xdr:to>
    <xdr:sp>
      <xdr:nvSpPr>
        <xdr:cNvPr id="32" name="Line 83"/>
        <xdr:cNvSpPr>
          <a:spLocks/>
        </xdr:cNvSpPr>
      </xdr:nvSpPr>
      <xdr:spPr>
        <a:xfrm>
          <a:off x="9601200" y="9744075"/>
          <a:ext cx="0" cy="1133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49</xdr:row>
      <xdr:rowOff>0</xdr:rowOff>
    </xdr:from>
    <xdr:to>
      <xdr:col>28</xdr:col>
      <xdr:colOff>19050</xdr:colOff>
      <xdr:row>49</xdr:row>
      <xdr:rowOff>9525</xdr:rowOff>
    </xdr:to>
    <xdr:sp>
      <xdr:nvSpPr>
        <xdr:cNvPr id="33" name="Line 84"/>
        <xdr:cNvSpPr>
          <a:spLocks/>
        </xdr:cNvSpPr>
      </xdr:nvSpPr>
      <xdr:spPr>
        <a:xfrm flipV="1">
          <a:off x="8753475" y="10868025"/>
          <a:ext cx="857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51</xdr:row>
      <xdr:rowOff>152400</xdr:rowOff>
    </xdr:from>
    <xdr:to>
      <xdr:col>15</xdr:col>
      <xdr:colOff>200025</xdr:colOff>
      <xdr:row>51</xdr:row>
      <xdr:rowOff>180975</xdr:rowOff>
    </xdr:to>
    <xdr:sp>
      <xdr:nvSpPr>
        <xdr:cNvPr id="34" name="Oval 85"/>
        <xdr:cNvSpPr>
          <a:spLocks/>
        </xdr:cNvSpPr>
      </xdr:nvSpPr>
      <xdr:spPr>
        <a:xfrm flipH="1" flipV="1">
          <a:off x="6048375" y="114776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51</xdr:row>
      <xdr:rowOff>123825</xdr:rowOff>
    </xdr:from>
    <xdr:to>
      <xdr:col>20</xdr:col>
      <xdr:colOff>123825</xdr:colOff>
      <xdr:row>51</xdr:row>
      <xdr:rowOff>152400</xdr:rowOff>
    </xdr:to>
    <xdr:sp>
      <xdr:nvSpPr>
        <xdr:cNvPr id="35" name="Oval 86"/>
        <xdr:cNvSpPr>
          <a:spLocks/>
        </xdr:cNvSpPr>
      </xdr:nvSpPr>
      <xdr:spPr>
        <a:xfrm flipH="1" flipV="1">
          <a:off x="7400925" y="114490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55</xdr:row>
      <xdr:rowOff>219075</xdr:rowOff>
    </xdr:from>
    <xdr:to>
      <xdr:col>14</xdr:col>
      <xdr:colOff>228600</xdr:colOff>
      <xdr:row>71</xdr:row>
      <xdr:rowOff>57150</xdr:rowOff>
    </xdr:to>
    <xdr:grpSp>
      <xdr:nvGrpSpPr>
        <xdr:cNvPr id="36" name="Group 98"/>
        <xdr:cNvGrpSpPr>
          <a:grpSpLocks/>
        </xdr:cNvGrpSpPr>
      </xdr:nvGrpSpPr>
      <xdr:grpSpPr>
        <a:xfrm rot="19209627">
          <a:off x="3924300" y="12458700"/>
          <a:ext cx="1895475" cy="3543300"/>
          <a:chOff x="397" y="1783"/>
          <a:chExt cx="422" cy="619"/>
        </a:xfrm>
        <a:solidFill>
          <a:srgbClr val="FFFFFF"/>
        </a:solidFill>
      </xdr:grpSpPr>
      <xdr:sp>
        <xdr:nvSpPr>
          <xdr:cNvPr id="37" name="Line 94"/>
          <xdr:cNvSpPr>
            <a:spLocks/>
          </xdr:cNvSpPr>
        </xdr:nvSpPr>
        <xdr:spPr>
          <a:xfrm rot="16200000">
            <a:off x="814" y="1783"/>
            <a:ext cx="2" cy="619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95"/>
          <xdr:cNvSpPr>
            <a:spLocks/>
          </xdr:cNvSpPr>
        </xdr:nvSpPr>
        <xdr:spPr>
          <a:xfrm rot="16200000" flipV="1">
            <a:off x="397" y="1901"/>
            <a:ext cx="416" cy="501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96"/>
          <xdr:cNvSpPr>
            <a:spLocks/>
          </xdr:cNvSpPr>
        </xdr:nvSpPr>
        <xdr:spPr>
          <a:xfrm rot="16200000">
            <a:off x="399" y="1785"/>
            <a:ext cx="420" cy="116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7"/>
          <xdr:cNvSpPr>
            <a:spLocks/>
          </xdr:cNvSpPr>
        </xdr:nvSpPr>
        <xdr:spPr>
          <a:xfrm rot="16200000">
            <a:off x="400" y="1903"/>
            <a:ext cx="414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57</xdr:row>
      <xdr:rowOff>142875</xdr:rowOff>
    </xdr:from>
    <xdr:to>
      <xdr:col>18</xdr:col>
      <xdr:colOff>76200</xdr:colOff>
      <xdr:row>57</xdr:row>
      <xdr:rowOff>171450</xdr:rowOff>
    </xdr:to>
    <xdr:sp>
      <xdr:nvSpPr>
        <xdr:cNvPr id="41" name="Oval 99"/>
        <xdr:cNvSpPr>
          <a:spLocks/>
        </xdr:cNvSpPr>
      </xdr:nvSpPr>
      <xdr:spPr>
        <a:xfrm flipH="1" flipV="1">
          <a:off x="6781800" y="128397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57</xdr:row>
      <xdr:rowOff>114300</xdr:rowOff>
    </xdr:from>
    <xdr:to>
      <xdr:col>23</xdr:col>
      <xdr:colOff>161925</xdr:colOff>
      <xdr:row>57</xdr:row>
      <xdr:rowOff>142875</xdr:rowOff>
    </xdr:to>
    <xdr:sp>
      <xdr:nvSpPr>
        <xdr:cNvPr id="42" name="Oval 100"/>
        <xdr:cNvSpPr>
          <a:spLocks/>
        </xdr:cNvSpPr>
      </xdr:nvSpPr>
      <xdr:spPr>
        <a:xfrm flipH="1" flipV="1">
          <a:off x="8296275" y="128111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72</xdr:row>
      <xdr:rowOff>200025</xdr:rowOff>
    </xdr:from>
    <xdr:to>
      <xdr:col>14</xdr:col>
      <xdr:colOff>9525</xdr:colOff>
      <xdr:row>81</xdr:row>
      <xdr:rowOff>209550</xdr:rowOff>
    </xdr:to>
    <xdr:grpSp>
      <xdr:nvGrpSpPr>
        <xdr:cNvPr id="43" name="Group 112"/>
        <xdr:cNvGrpSpPr>
          <a:grpSpLocks/>
        </xdr:cNvGrpSpPr>
      </xdr:nvGrpSpPr>
      <xdr:grpSpPr>
        <a:xfrm>
          <a:off x="1857375" y="16373475"/>
          <a:ext cx="3743325" cy="2124075"/>
          <a:chOff x="347" y="1771"/>
          <a:chExt cx="394" cy="217"/>
        </a:xfrm>
        <a:solidFill>
          <a:srgbClr val="FFFFFF"/>
        </a:solidFill>
      </xdr:grpSpPr>
      <xdr:sp>
        <xdr:nvSpPr>
          <xdr:cNvPr id="44" name="Line 105"/>
          <xdr:cNvSpPr>
            <a:spLocks/>
          </xdr:cNvSpPr>
        </xdr:nvSpPr>
        <xdr:spPr>
          <a:xfrm flipH="1">
            <a:off x="347" y="1771"/>
            <a:ext cx="210" cy="16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06"/>
          <xdr:cNvSpPr>
            <a:spLocks/>
          </xdr:cNvSpPr>
        </xdr:nvSpPr>
        <xdr:spPr>
          <a:xfrm>
            <a:off x="556" y="1772"/>
            <a:ext cx="181" cy="47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07"/>
          <xdr:cNvSpPr>
            <a:spLocks/>
          </xdr:cNvSpPr>
        </xdr:nvSpPr>
        <xdr:spPr>
          <a:xfrm flipH="1">
            <a:off x="528" y="1819"/>
            <a:ext cx="213" cy="16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08"/>
          <xdr:cNvSpPr>
            <a:spLocks/>
          </xdr:cNvSpPr>
        </xdr:nvSpPr>
        <xdr:spPr>
          <a:xfrm>
            <a:off x="348" y="1938"/>
            <a:ext cx="180" cy="4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10"/>
          <xdr:cNvSpPr>
            <a:spLocks/>
          </xdr:cNvSpPr>
        </xdr:nvSpPr>
        <xdr:spPr>
          <a:xfrm>
            <a:off x="554" y="1772"/>
            <a:ext cx="95" cy="11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11"/>
          <xdr:cNvSpPr>
            <a:spLocks/>
          </xdr:cNvSpPr>
        </xdr:nvSpPr>
        <xdr:spPr>
          <a:xfrm flipH="1">
            <a:off x="528" y="1779"/>
            <a:ext cx="56" cy="20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68</xdr:row>
      <xdr:rowOff>95250</xdr:rowOff>
    </xdr:from>
    <xdr:to>
      <xdr:col>27</xdr:col>
      <xdr:colOff>0</xdr:colOff>
      <xdr:row>68</xdr:row>
      <xdr:rowOff>95250</xdr:rowOff>
    </xdr:to>
    <xdr:sp>
      <xdr:nvSpPr>
        <xdr:cNvPr id="50" name="Line 113"/>
        <xdr:cNvSpPr>
          <a:spLocks/>
        </xdr:cNvSpPr>
      </xdr:nvSpPr>
      <xdr:spPr>
        <a:xfrm>
          <a:off x="1609725" y="15354300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129</xdr:row>
      <xdr:rowOff>28575</xdr:rowOff>
    </xdr:from>
    <xdr:to>
      <xdr:col>32</xdr:col>
      <xdr:colOff>647700</xdr:colOff>
      <xdr:row>129</xdr:row>
      <xdr:rowOff>28575</xdr:rowOff>
    </xdr:to>
    <xdr:sp>
      <xdr:nvSpPr>
        <xdr:cNvPr id="51" name="Line 114"/>
        <xdr:cNvSpPr>
          <a:spLocks/>
        </xdr:cNvSpPr>
      </xdr:nvSpPr>
      <xdr:spPr>
        <a:xfrm>
          <a:off x="3762375" y="27489150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76</xdr:row>
      <xdr:rowOff>104775</xdr:rowOff>
    </xdr:from>
    <xdr:to>
      <xdr:col>11</xdr:col>
      <xdr:colOff>142875</xdr:colOff>
      <xdr:row>77</xdr:row>
      <xdr:rowOff>114300</xdr:rowOff>
    </xdr:to>
    <xdr:sp>
      <xdr:nvSpPr>
        <xdr:cNvPr id="52" name="Arc 117"/>
        <xdr:cNvSpPr>
          <a:spLocks/>
        </xdr:cNvSpPr>
      </xdr:nvSpPr>
      <xdr:spPr>
        <a:xfrm rot="14589958" flipV="1">
          <a:off x="4610100" y="17249775"/>
          <a:ext cx="276225" cy="238125"/>
        </a:xfrm>
        <a:prstGeom prst="arc">
          <a:avLst>
            <a:gd name="adj1" fmla="val -27357824"/>
            <a:gd name="adj2" fmla="val 1477685"/>
            <a:gd name="adj3" fmla="val -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77</xdr:row>
      <xdr:rowOff>19050</xdr:rowOff>
    </xdr:from>
    <xdr:to>
      <xdr:col>11</xdr:col>
      <xdr:colOff>19050</xdr:colOff>
      <xdr:row>77</xdr:row>
      <xdr:rowOff>47625</xdr:rowOff>
    </xdr:to>
    <xdr:sp>
      <xdr:nvSpPr>
        <xdr:cNvPr id="53" name="Oval 118"/>
        <xdr:cNvSpPr>
          <a:spLocks/>
        </xdr:cNvSpPr>
      </xdr:nvSpPr>
      <xdr:spPr>
        <a:xfrm flipH="1" flipV="1">
          <a:off x="4733925" y="173926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80</xdr:row>
      <xdr:rowOff>114300</xdr:rowOff>
    </xdr:from>
    <xdr:to>
      <xdr:col>6</xdr:col>
      <xdr:colOff>266700</xdr:colOff>
      <xdr:row>81</xdr:row>
      <xdr:rowOff>161925</xdr:rowOff>
    </xdr:to>
    <xdr:sp>
      <xdr:nvSpPr>
        <xdr:cNvPr id="54" name="Arc 119"/>
        <xdr:cNvSpPr>
          <a:spLocks/>
        </xdr:cNvSpPr>
      </xdr:nvSpPr>
      <xdr:spPr>
        <a:xfrm rot="12477730" flipV="1">
          <a:off x="3343275" y="18173700"/>
          <a:ext cx="238125" cy="276225"/>
        </a:xfrm>
        <a:prstGeom prst="arc">
          <a:avLst>
            <a:gd name="adj1" fmla="val -27357824"/>
            <a:gd name="adj2" fmla="val 1477685"/>
            <a:gd name="adj3" fmla="val -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48</xdr:row>
      <xdr:rowOff>19050</xdr:rowOff>
    </xdr:from>
    <xdr:to>
      <xdr:col>5</xdr:col>
      <xdr:colOff>238125</xdr:colOff>
      <xdr:row>48</xdr:row>
      <xdr:rowOff>219075</xdr:rowOff>
    </xdr:to>
    <xdr:sp>
      <xdr:nvSpPr>
        <xdr:cNvPr id="55" name="Arc 120"/>
        <xdr:cNvSpPr>
          <a:spLocks/>
        </xdr:cNvSpPr>
      </xdr:nvSpPr>
      <xdr:spPr>
        <a:xfrm rot="16192287" flipV="1">
          <a:off x="3048000" y="10658475"/>
          <a:ext cx="219075" cy="200025"/>
        </a:xfrm>
        <a:prstGeom prst="arc">
          <a:avLst>
            <a:gd name="adj1" fmla="val -27357824"/>
            <a:gd name="adj2" fmla="val 1477685"/>
            <a:gd name="adj3" fmla="val -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81</xdr:row>
      <xdr:rowOff>28575</xdr:rowOff>
    </xdr:from>
    <xdr:to>
      <xdr:col>6</xdr:col>
      <xdr:colOff>180975</xdr:colOff>
      <xdr:row>81</xdr:row>
      <xdr:rowOff>57150</xdr:rowOff>
    </xdr:to>
    <xdr:sp>
      <xdr:nvSpPr>
        <xdr:cNvPr id="56" name="Oval 121"/>
        <xdr:cNvSpPr>
          <a:spLocks/>
        </xdr:cNvSpPr>
      </xdr:nvSpPr>
      <xdr:spPr>
        <a:xfrm flipH="1" flipV="1">
          <a:off x="3467100" y="183165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47</xdr:row>
      <xdr:rowOff>200025</xdr:rowOff>
    </xdr:from>
    <xdr:to>
      <xdr:col>14</xdr:col>
      <xdr:colOff>247650</xdr:colOff>
      <xdr:row>49</xdr:row>
      <xdr:rowOff>0</xdr:rowOff>
    </xdr:to>
    <xdr:sp>
      <xdr:nvSpPr>
        <xdr:cNvPr id="57" name="Arc 122"/>
        <xdr:cNvSpPr>
          <a:spLocks/>
        </xdr:cNvSpPr>
      </xdr:nvSpPr>
      <xdr:spPr>
        <a:xfrm rot="11342708" flipV="1">
          <a:off x="5686425" y="10610850"/>
          <a:ext cx="152400" cy="257175"/>
        </a:xfrm>
        <a:prstGeom prst="arc">
          <a:avLst>
            <a:gd name="adj1" fmla="val -27357824"/>
            <a:gd name="adj2" fmla="val 1477685"/>
            <a:gd name="adj3" fmla="val -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57</xdr:row>
      <xdr:rowOff>142875</xdr:rowOff>
    </xdr:from>
    <xdr:to>
      <xdr:col>11</xdr:col>
      <xdr:colOff>209550</xdr:colOff>
      <xdr:row>58</xdr:row>
      <xdr:rowOff>142875</xdr:rowOff>
    </xdr:to>
    <xdr:sp>
      <xdr:nvSpPr>
        <xdr:cNvPr id="58" name="Arc 123"/>
        <xdr:cNvSpPr>
          <a:spLocks/>
        </xdr:cNvSpPr>
      </xdr:nvSpPr>
      <xdr:spPr>
        <a:xfrm rot="2694843" flipV="1">
          <a:off x="4714875" y="12839700"/>
          <a:ext cx="238125" cy="276225"/>
        </a:xfrm>
        <a:prstGeom prst="arc">
          <a:avLst>
            <a:gd name="adj1" fmla="val -27357824"/>
            <a:gd name="adj2" fmla="val 1477685"/>
            <a:gd name="adj3" fmla="val -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57</xdr:row>
      <xdr:rowOff>228600</xdr:rowOff>
    </xdr:from>
    <xdr:to>
      <xdr:col>11</xdr:col>
      <xdr:colOff>133350</xdr:colOff>
      <xdr:row>57</xdr:row>
      <xdr:rowOff>257175</xdr:rowOff>
    </xdr:to>
    <xdr:sp>
      <xdr:nvSpPr>
        <xdr:cNvPr id="59" name="Oval 125"/>
        <xdr:cNvSpPr>
          <a:spLocks/>
        </xdr:cNvSpPr>
      </xdr:nvSpPr>
      <xdr:spPr>
        <a:xfrm flipH="1" flipV="1">
          <a:off x="4848225" y="129254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48</xdr:row>
      <xdr:rowOff>104775</xdr:rowOff>
    </xdr:from>
    <xdr:to>
      <xdr:col>5</xdr:col>
      <xdr:colOff>123825</xdr:colOff>
      <xdr:row>48</xdr:row>
      <xdr:rowOff>133350</xdr:rowOff>
    </xdr:to>
    <xdr:sp>
      <xdr:nvSpPr>
        <xdr:cNvPr id="60" name="Oval 126"/>
        <xdr:cNvSpPr>
          <a:spLocks/>
        </xdr:cNvSpPr>
      </xdr:nvSpPr>
      <xdr:spPr>
        <a:xfrm flipH="1" flipV="1">
          <a:off x="3124200" y="107442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48</xdr:row>
      <xdr:rowOff>104775</xdr:rowOff>
    </xdr:from>
    <xdr:to>
      <xdr:col>14</xdr:col>
      <xdr:colOff>209550</xdr:colOff>
      <xdr:row>48</xdr:row>
      <xdr:rowOff>133350</xdr:rowOff>
    </xdr:to>
    <xdr:sp>
      <xdr:nvSpPr>
        <xdr:cNvPr id="61" name="Oval 127"/>
        <xdr:cNvSpPr>
          <a:spLocks/>
        </xdr:cNvSpPr>
      </xdr:nvSpPr>
      <xdr:spPr>
        <a:xfrm flipH="1" flipV="1">
          <a:off x="5772150" y="107442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47</xdr:row>
      <xdr:rowOff>219075</xdr:rowOff>
    </xdr:from>
    <xdr:to>
      <xdr:col>28</xdr:col>
      <xdr:colOff>9525</xdr:colOff>
      <xdr:row>49</xdr:row>
      <xdr:rowOff>0</xdr:rowOff>
    </xdr:to>
    <xdr:grpSp>
      <xdr:nvGrpSpPr>
        <xdr:cNvPr id="62" name="Group 129"/>
        <xdr:cNvGrpSpPr>
          <a:grpSpLocks/>
        </xdr:cNvGrpSpPr>
      </xdr:nvGrpSpPr>
      <xdr:grpSpPr>
        <a:xfrm rot="16200000">
          <a:off x="9372600" y="10629900"/>
          <a:ext cx="228600" cy="238125"/>
          <a:chOff x="857" y="2274"/>
          <a:chExt cx="27" cy="26"/>
        </a:xfrm>
        <a:solidFill>
          <a:srgbClr val="FFFFFF"/>
        </a:solidFill>
      </xdr:grpSpPr>
      <xdr:sp>
        <xdr:nvSpPr>
          <xdr:cNvPr id="63" name="Arc 124"/>
          <xdr:cNvSpPr>
            <a:spLocks/>
          </xdr:cNvSpPr>
        </xdr:nvSpPr>
        <xdr:spPr>
          <a:xfrm rot="16179016" flipV="1">
            <a:off x="857" y="2274"/>
            <a:ext cx="27" cy="26"/>
          </a:xfrm>
          <a:prstGeom prst="arc">
            <a:avLst>
              <a:gd name="adj1" fmla="val -27357824"/>
              <a:gd name="adj2" fmla="val 1477685"/>
              <a:gd name="adj3" fmla="val -4999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128"/>
          <xdr:cNvSpPr>
            <a:spLocks/>
          </xdr:cNvSpPr>
        </xdr:nvSpPr>
        <xdr:spPr>
          <a:xfrm flipH="1" flipV="1">
            <a:off x="867" y="2285"/>
            <a:ext cx="3" cy="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76</xdr:row>
      <xdr:rowOff>104775</xdr:rowOff>
    </xdr:from>
    <xdr:to>
      <xdr:col>11</xdr:col>
      <xdr:colOff>142875</xdr:colOff>
      <xdr:row>77</xdr:row>
      <xdr:rowOff>114300</xdr:rowOff>
    </xdr:to>
    <xdr:grpSp>
      <xdr:nvGrpSpPr>
        <xdr:cNvPr id="65" name="Group 132"/>
        <xdr:cNvGrpSpPr>
          <a:grpSpLocks/>
        </xdr:cNvGrpSpPr>
      </xdr:nvGrpSpPr>
      <xdr:grpSpPr>
        <a:xfrm>
          <a:off x="4610100" y="17249775"/>
          <a:ext cx="276225" cy="238125"/>
          <a:chOff x="484" y="1805"/>
          <a:chExt cx="29" cy="25"/>
        </a:xfrm>
        <a:solidFill>
          <a:srgbClr val="FFFFFF"/>
        </a:solidFill>
      </xdr:grpSpPr>
      <xdr:sp>
        <xdr:nvSpPr>
          <xdr:cNvPr id="66" name="Arc 130"/>
          <xdr:cNvSpPr>
            <a:spLocks/>
          </xdr:cNvSpPr>
        </xdr:nvSpPr>
        <xdr:spPr>
          <a:xfrm rot="14589958" flipV="1">
            <a:off x="484" y="1805"/>
            <a:ext cx="29" cy="25"/>
          </a:xfrm>
          <a:prstGeom prst="arc">
            <a:avLst>
              <a:gd name="adj1" fmla="val -27357824"/>
              <a:gd name="adj2" fmla="val 1477685"/>
              <a:gd name="adj3" fmla="val -4999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131"/>
          <xdr:cNvSpPr>
            <a:spLocks/>
          </xdr:cNvSpPr>
        </xdr:nvSpPr>
        <xdr:spPr>
          <a:xfrm flipH="1" flipV="1">
            <a:off x="497" y="1820"/>
            <a:ext cx="3" cy="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26</xdr:row>
      <xdr:rowOff>47625</xdr:rowOff>
    </xdr:from>
    <xdr:to>
      <xdr:col>6</xdr:col>
      <xdr:colOff>9525</xdr:colOff>
      <xdr:row>27</xdr:row>
      <xdr:rowOff>57150</xdr:rowOff>
    </xdr:to>
    <xdr:grpSp>
      <xdr:nvGrpSpPr>
        <xdr:cNvPr id="68" name="Group 133"/>
        <xdr:cNvGrpSpPr>
          <a:grpSpLocks/>
        </xdr:cNvGrpSpPr>
      </xdr:nvGrpSpPr>
      <xdr:grpSpPr>
        <a:xfrm rot="13012194">
          <a:off x="3048000" y="5648325"/>
          <a:ext cx="276225" cy="238125"/>
          <a:chOff x="484" y="1805"/>
          <a:chExt cx="29" cy="25"/>
        </a:xfrm>
        <a:solidFill>
          <a:srgbClr val="FFFFFF"/>
        </a:solidFill>
      </xdr:grpSpPr>
      <xdr:sp>
        <xdr:nvSpPr>
          <xdr:cNvPr id="69" name="Arc 134"/>
          <xdr:cNvSpPr>
            <a:spLocks/>
          </xdr:cNvSpPr>
        </xdr:nvSpPr>
        <xdr:spPr>
          <a:xfrm rot="14589958" flipV="1">
            <a:off x="484" y="1805"/>
            <a:ext cx="29" cy="25"/>
          </a:xfrm>
          <a:prstGeom prst="arc">
            <a:avLst>
              <a:gd name="adj1" fmla="val -27357824"/>
              <a:gd name="adj2" fmla="val 1477685"/>
              <a:gd name="adj3" fmla="val -4999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35"/>
          <xdr:cNvSpPr>
            <a:spLocks/>
          </xdr:cNvSpPr>
        </xdr:nvSpPr>
        <xdr:spPr>
          <a:xfrm flipH="1" flipV="1">
            <a:off x="497" y="1820"/>
            <a:ext cx="3" cy="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19</xdr:row>
      <xdr:rowOff>171450</xdr:rowOff>
    </xdr:from>
    <xdr:to>
      <xdr:col>5</xdr:col>
      <xdr:colOff>266700</xdr:colOff>
      <xdr:row>20</xdr:row>
      <xdr:rowOff>180975</xdr:rowOff>
    </xdr:to>
    <xdr:grpSp>
      <xdr:nvGrpSpPr>
        <xdr:cNvPr id="71" name="Group 136"/>
        <xdr:cNvGrpSpPr>
          <a:grpSpLocks/>
        </xdr:cNvGrpSpPr>
      </xdr:nvGrpSpPr>
      <xdr:grpSpPr>
        <a:xfrm rot="1621114">
          <a:off x="3019425" y="4171950"/>
          <a:ext cx="276225" cy="238125"/>
          <a:chOff x="484" y="1805"/>
          <a:chExt cx="29" cy="25"/>
        </a:xfrm>
        <a:solidFill>
          <a:srgbClr val="FFFFFF"/>
        </a:solidFill>
      </xdr:grpSpPr>
      <xdr:sp>
        <xdr:nvSpPr>
          <xdr:cNvPr id="72" name="Arc 137"/>
          <xdr:cNvSpPr>
            <a:spLocks/>
          </xdr:cNvSpPr>
        </xdr:nvSpPr>
        <xdr:spPr>
          <a:xfrm rot="14589958" flipV="1">
            <a:off x="484" y="1805"/>
            <a:ext cx="29" cy="25"/>
          </a:xfrm>
          <a:prstGeom prst="arc">
            <a:avLst>
              <a:gd name="adj1" fmla="val -27357824"/>
              <a:gd name="adj2" fmla="val 1477685"/>
              <a:gd name="adj3" fmla="val -4999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38"/>
          <xdr:cNvSpPr>
            <a:spLocks/>
          </xdr:cNvSpPr>
        </xdr:nvSpPr>
        <xdr:spPr>
          <a:xfrm flipH="1" flipV="1">
            <a:off x="497" y="1820"/>
            <a:ext cx="3" cy="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73</xdr:row>
      <xdr:rowOff>161925</xdr:rowOff>
    </xdr:from>
    <xdr:to>
      <xdr:col>17</xdr:col>
      <xdr:colOff>257175</xdr:colOff>
      <xdr:row>73</xdr:row>
      <xdr:rowOff>190500</xdr:rowOff>
    </xdr:to>
    <xdr:sp>
      <xdr:nvSpPr>
        <xdr:cNvPr id="74" name="Oval 143"/>
        <xdr:cNvSpPr>
          <a:spLocks/>
        </xdr:cNvSpPr>
      </xdr:nvSpPr>
      <xdr:spPr>
        <a:xfrm flipH="1" flipV="1">
          <a:off x="6677025" y="165639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73</xdr:row>
      <xdr:rowOff>123825</xdr:rowOff>
    </xdr:from>
    <xdr:to>
      <xdr:col>21</xdr:col>
      <xdr:colOff>123825</xdr:colOff>
      <xdr:row>73</xdr:row>
      <xdr:rowOff>152400</xdr:rowOff>
    </xdr:to>
    <xdr:sp>
      <xdr:nvSpPr>
        <xdr:cNvPr id="75" name="Oval 144"/>
        <xdr:cNvSpPr>
          <a:spLocks/>
        </xdr:cNvSpPr>
      </xdr:nvSpPr>
      <xdr:spPr>
        <a:xfrm flipH="1" flipV="1">
          <a:off x="7686675" y="165258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Z85"/>
  <sheetViews>
    <sheetView workbookViewId="0" topLeftCell="A1">
      <selection activeCell="A7" sqref="A7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7.00390625" style="0" customWidth="1"/>
    <col min="4" max="4" width="4.7109375" style="0" customWidth="1"/>
    <col min="5" max="5" width="10.28125" style="0" customWidth="1"/>
    <col min="6" max="6" width="4.7109375" style="0" customWidth="1"/>
    <col min="7" max="7" width="8.57421875" style="0" customWidth="1"/>
    <col min="8" max="22" width="4.7109375" style="0" customWidth="1"/>
  </cols>
  <sheetData>
    <row r="1" spans="1:26" ht="20.25">
      <c r="A1" s="2"/>
      <c r="B1" s="4"/>
      <c r="C1" s="20"/>
      <c r="D1" s="20"/>
      <c r="E1" s="20"/>
      <c r="F1" s="20"/>
      <c r="G1" s="20"/>
      <c r="H1" s="21"/>
      <c r="I1" s="20"/>
      <c r="J1" s="20"/>
      <c r="K1" s="20"/>
      <c r="L1" s="2"/>
      <c r="M1" s="18" t="s">
        <v>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>
      <c r="A2" s="2"/>
      <c r="B2" s="4" t="s">
        <v>19</v>
      </c>
      <c r="C2" s="2"/>
      <c r="D2" s="2"/>
      <c r="E2" s="2"/>
      <c r="F2" s="2"/>
      <c r="G2" s="2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9" t="s">
        <v>8</v>
      </c>
      <c r="B3" s="5"/>
      <c r="C3" s="5"/>
      <c r="D3" s="5"/>
      <c r="E3" s="5"/>
      <c r="F3" s="5"/>
      <c r="G3" s="5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5" t="s">
        <v>56</v>
      </c>
      <c r="B4" s="6" t="s">
        <v>3</v>
      </c>
      <c r="C4" s="6"/>
      <c r="D4" s="6"/>
      <c r="E4" s="6"/>
      <c r="F4" s="6"/>
      <c r="G4" s="6"/>
      <c r="H4" s="16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25" t="s">
        <v>57</v>
      </c>
      <c r="B5" s="6" t="s">
        <v>4</v>
      </c>
      <c r="C5" s="6"/>
      <c r="D5" s="6"/>
      <c r="E5" s="6"/>
      <c r="F5" s="6"/>
      <c r="G5" s="6"/>
      <c r="H5" s="16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25" t="s">
        <v>121</v>
      </c>
      <c r="B6" s="7" t="s">
        <v>5</v>
      </c>
      <c r="C6" s="7"/>
      <c r="D6" s="7"/>
      <c r="E6" s="7"/>
      <c r="F6" s="7"/>
      <c r="G6" s="7"/>
      <c r="H6" s="14"/>
      <c r="I6" s="15"/>
      <c r="J6" s="15"/>
      <c r="K6" s="15"/>
      <c r="L6" s="15"/>
      <c r="M6" s="15"/>
      <c r="N6" s="15"/>
      <c r="O6" s="15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88" t="s">
        <v>122</v>
      </c>
      <c r="B7" s="8" t="s">
        <v>6</v>
      </c>
      <c r="C7" s="8"/>
      <c r="D7" s="8"/>
      <c r="E7" s="8"/>
      <c r="F7" s="8"/>
      <c r="G7" s="8"/>
      <c r="H7" s="12"/>
      <c r="I7" s="13"/>
      <c r="J7" s="13"/>
      <c r="K7" s="13"/>
      <c r="L7" s="13"/>
      <c r="M7" s="13"/>
      <c r="N7" s="13"/>
      <c r="O7" s="13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25"/>
      <c r="B8" s="9" t="s">
        <v>11</v>
      </c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0"/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>
      <c r="A10" s="26" t="s">
        <v>12</v>
      </c>
      <c r="B10" s="22">
        <v>9</v>
      </c>
      <c r="C10" s="2"/>
      <c r="D10" s="2"/>
      <c r="E10" s="2"/>
      <c r="F10" s="2"/>
      <c r="G10" s="2"/>
      <c r="H10" s="2"/>
      <c r="I10" s="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1</v>
      </c>
      <c r="U10" s="27"/>
      <c r="V10" s="27" t="s">
        <v>0</v>
      </c>
      <c r="W10" s="27"/>
      <c r="X10" s="27"/>
      <c r="Y10" s="2"/>
      <c r="Z10" s="2"/>
    </row>
    <row r="11" spans="1:26" ht="15">
      <c r="A11" s="5"/>
      <c r="B11" s="19"/>
      <c r="C11" s="2"/>
      <c r="D11" s="2"/>
      <c r="E11" s="2"/>
      <c r="F11" s="2"/>
      <c r="G11" s="2"/>
      <c r="H11" s="2"/>
      <c r="I11" s="2"/>
      <c r="J11" s="27"/>
      <c r="K11" s="27"/>
      <c r="L11" s="27"/>
      <c r="M11" s="27">
        <f>ABS(ROUND($V$11*SIN($T11)+1,0))</f>
        <v>18</v>
      </c>
      <c r="N11" s="27">
        <f>ABS(ROUND($V$11*SIN($T11+1)+1,0))</f>
        <v>4</v>
      </c>
      <c r="O11" s="27">
        <f>ABS(ROUND($V$11*SIN($T11+2)+1,0))</f>
        <v>13</v>
      </c>
      <c r="P11" s="27">
        <f>ABS(ROUND($V$11*SIN(2*($T11+3))+1,0))</f>
        <v>9</v>
      </c>
      <c r="Q11" s="27">
        <f>ABS(ROUND($V$11*SIN($T11+4)+1,0))</f>
        <v>4</v>
      </c>
      <c r="R11" s="27">
        <f>ABS(ROUND($V$11*SIN(3*($T11+5))+1,0))</f>
        <v>17</v>
      </c>
      <c r="S11" s="27"/>
      <c r="T11" s="27">
        <v>2</v>
      </c>
      <c r="U11" s="27"/>
      <c r="V11" s="27">
        <f>B10+10</f>
        <v>19</v>
      </c>
      <c r="W11" s="27"/>
      <c r="X11" s="27"/>
      <c r="Y11" s="2"/>
      <c r="Z11" s="2"/>
    </row>
    <row r="12" spans="1:26" ht="15">
      <c r="A12" s="2"/>
      <c r="B12" s="5"/>
      <c r="C12" s="2"/>
      <c r="D12" s="2"/>
      <c r="E12" s="2"/>
      <c r="F12" s="2"/>
      <c r="G12" s="2"/>
      <c r="H12" s="2"/>
      <c r="I12" s="2"/>
      <c r="J12" s="27"/>
      <c r="K12" s="27"/>
      <c r="L12" s="27"/>
      <c r="M12" s="27">
        <f>ABS(ROUND($V$11*SIN($T12)+1,0))</f>
        <v>4</v>
      </c>
      <c r="N12" s="27">
        <f>ABS(ROUND($V$11*SIN($T12+1)+1,0))</f>
        <v>13</v>
      </c>
      <c r="O12" s="27">
        <f>ABS(ROUND($V$11*SIN($T12+2)+1,0))</f>
        <v>17</v>
      </c>
      <c r="P12" s="27">
        <f>ABS(ROUND($V$11*SIN(2*($T12+3))+1,0))</f>
        <v>9</v>
      </c>
      <c r="Q12" s="27">
        <f>ABS(ROUND($V$11*SIN($T12+4)+1,0))</f>
        <v>13</v>
      </c>
      <c r="R12" s="27">
        <f>ABS(ROUND($V$11*SIN(3*($T12+5))+1,0))</f>
        <v>16</v>
      </c>
      <c r="S12" s="27"/>
      <c r="T12" s="27">
        <v>3</v>
      </c>
      <c r="U12" s="27"/>
      <c r="V12" s="27"/>
      <c r="W12" s="27"/>
      <c r="X12" s="27"/>
      <c r="Y12" s="2"/>
      <c r="Z12" s="2"/>
    </row>
    <row r="13" spans="1:26" ht="15">
      <c r="A13" s="2"/>
      <c r="B13" s="5"/>
      <c r="C13" s="2"/>
      <c r="D13" s="2"/>
      <c r="E13" s="2"/>
      <c r="F13" s="2"/>
      <c r="G13" s="2"/>
      <c r="H13" s="2"/>
      <c r="I13" s="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"/>
      <c r="Z13" s="2"/>
    </row>
    <row r="14" spans="1:26" ht="21">
      <c r="A14" s="32" t="s">
        <v>16</v>
      </c>
      <c r="B14" s="31" t="s">
        <v>24</v>
      </c>
      <c r="C14" s="31"/>
      <c r="D14" s="31"/>
      <c r="E14" s="31" t="s">
        <v>25</v>
      </c>
      <c r="F14" s="31"/>
      <c r="G14" s="2"/>
      <c r="H14" s="31" t="s">
        <v>26</v>
      </c>
      <c r="I14" s="31"/>
      <c r="J14" s="2"/>
      <c r="K14" s="2"/>
      <c r="L14" s="2"/>
      <c r="M14" s="2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"/>
      <c r="Y14" s="2"/>
      <c r="Z14" s="2"/>
    </row>
    <row r="15" spans="1:26" ht="21">
      <c r="A15" s="32"/>
      <c r="B15" s="31" t="s">
        <v>27</v>
      </c>
      <c r="C15" s="31"/>
      <c r="D15" s="2"/>
      <c r="E15" s="31" t="s">
        <v>28</v>
      </c>
      <c r="F15" s="31"/>
      <c r="G15" s="2"/>
      <c r="H15" s="31" t="s">
        <v>29</v>
      </c>
      <c r="I15" s="31"/>
      <c r="J15" s="2"/>
      <c r="K15" s="2"/>
      <c r="L15" s="2"/>
      <c r="M15" s="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"/>
      <c r="Y15" s="2"/>
      <c r="Z15" s="2"/>
    </row>
    <row r="16" spans="1:26" ht="18">
      <c r="A16" s="2"/>
      <c r="B16" s="31"/>
      <c r="C16" s="31"/>
      <c r="D16" s="31"/>
      <c r="E16" s="2"/>
      <c r="F16" s="31"/>
      <c r="G16" s="31"/>
      <c r="H16" s="31"/>
      <c r="I16" s="31"/>
      <c r="J16" s="2"/>
      <c r="K16" s="2"/>
      <c r="L16" s="27"/>
      <c r="M16" s="27"/>
      <c r="N16" s="27"/>
      <c r="O16" s="31"/>
      <c r="P16" s="31"/>
      <c r="Q16" s="31"/>
      <c r="R16" s="31"/>
      <c r="S16" s="2"/>
      <c r="T16" s="2"/>
      <c r="U16" s="27"/>
      <c r="V16" s="27"/>
      <c r="W16" s="27"/>
      <c r="X16" s="2"/>
      <c r="Y16" s="2"/>
      <c r="Z16" s="2"/>
    </row>
    <row r="17" spans="1:26" ht="15">
      <c r="A17" s="2"/>
      <c r="B17" s="5" t="s">
        <v>15</v>
      </c>
      <c r="C17" s="2"/>
      <c r="D17" s="2"/>
      <c r="E17" s="2"/>
      <c r="F17" s="2"/>
      <c r="G17" s="2"/>
      <c r="H17" s="2"/>
      <c r="I17" s="2"/>
      <c r="J17" s="2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"/>
      <c r="Y18" s="2"/>
      <c r="Z18" s="2"/>
    </row>
    <row r="19" spans="1:26" ht="18.75">
      <c r="A19" s="2"/>
      <c r="B19" s="29">
        <f>M11</f>
        <v>18</v>
      </c>
      <c r="C19" s="36" t="s">
        <v>20</v>
      </c>
      <c r="D19" s="23" t="s">
        <v>9</v>
      </c>
      <c r="E19" s="35"/>
      <c r="F19" s="36" t="s">
        <v>22</v>
      </c>
      <c r="G19" s="27">
        <f>B19*100</f>
        <v>1800</v>
      </c>
      <c r="H19" s="2"/>
      <c r="I19" s="2"/>
      <c r="J19" s="2"/>
      <c r="K19" s="27"/>
      <c r="L19" s="27"/>
      <c r="M19" s="28"/>
      <c r="N19" s="28"/>
      <c r="O19" s="28"/>
      <c r="P19" s="28"/>
      <c r="Q19" s="28"/>
      <c r="R19" s="27"/>
      <c r="S19" s="27"/>
      <c r="T19" s="27"/>
      <c r="U19" s="27"/>
      <c r="V19" s="27"/>
      <c r="W19" s="27"/>
      <c r="X19" s="2"/>
      <c r="Y19" s="2"/>
      <c r="Z19" s="2"/>
    </row>
    <row r="20" spans="1:26" ht="18.75">
      <c r="A20" s="2"/>
      <c r="B20" s="29">
        <f>R11*100</f>
        <v>1700</v>
      </c>
      <c r="C20" s="36" t="s">
        <v>23</v>
      </c>
      <c r="D20" s="23" t="s">
        <v>9</v>
      </c>
      <c r="E20" s="35"/>
      <c r="F20" s="36" t="s">
        <v>30</v>
      </c>
      <c r="G20" s="27">
        <f>B20/100</f>
        <v>17</v>
      </c>
      <c r="H20" s="2"/>
      <c r="I20" s="2"/>
      <c r="J20" s="2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"/>
      <c r="Y20" s="2"/>
      <c r="Z20" s="2"/>
    </row>
    <row r="21" spans="1:26" ht="18.75">
      <c r="A21" s="2"/>
      <c r="B21" s="29">
        <f>R12</f>
        <v>16</v>
      </c>
      <c r="C21" s="36" t="s">
        <v>31</v>
      </c>
      <c r="D21" s="23" t="s">
        <v>9</v>
      </c>
      <c r="E21" s="35"/>
      <c r="F21" s="36" t="s">
        <v>23</v>
      </c>
      <c r="G21" s="27">
        <f>B21*100</f>
        <v>1600</v>
      </c>
      <c r="H21" s="2"/>
      <c r="I21" s="2"/>
      <c r="J21" s="2"/>
      <c r="K21" s="27"/>
      <c r="L21" s="27"/>
      <c r="M21" s="28"/>
      <c r="N21" s="28"/>
      <c r="O21" s="28"/>
      <c r="P21" s="28"/>
      <c r="Q21" s="28"/>
      <c r="R21" s="27"/>
      <c r="S21" s="27"/>
      <c r="T21" s="27"/>
      <c r="U21" s="27"/>
      <c r="V21" s="27"/>
      <c r="W21" s="27"/>
      <c r="X21" s="2"/>
      <c r="Y21" s="2"/>
      <c r="Z21" s="2"/>
    </row>
    <row r="22" spans="1:26" ht="18.75">
      <c r="A22" s="2"/>
      <c r="B22" s="29">
        <f>O11*1000</f>
        <v>13000</v>
      </c>
      <c r="C22" s="36" t="s">
        <v>32</v>
      </c>
      <c r="D22" s="23" t="s">
        <v>9</v>
      </c>
      <c r="E22" s="35"/>
      <c r="F22" s="36" t="s">
        <v>23</v>
      </c>
      <c r="G22" s="27">
        <f>B22/100</f>
        <v>130</v>
      </c>
      <c r="H22" s="2"/>
      <c r="I22" s="2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"/>
      <c r="Y22" s="2"/>
      <c r="Z22" s="2"/>
    </row>
    <row r="23" spans="1:26" ht="18">
      <c r="A23" s="2"/>
      <c r="B23" s="29">
        <f>R12*1000</f>
        <v>16000</v>
      </c>
      <c r="C23" s="36" t="s">
        <v>33</v>
      </c>
      <c r="D23" s="23" t="s">
        <v>9</v>
      </c>
      <c r="E23" s="35"/>
      <c r="F23" s="36" t="s">
        <v>22</v>
      </c>
      <c r="G23" s="27">
        <f>B23/100</f>
        <v>160</v>
      </c>
      <c r="H23" s="2"/>
      <c r="I23" s="2"/>
      <c r="J23" s="2"/>
      <c r="K23" s="27"/>
      <c r="L23" s="27"/>
      <c r="M23" s="28"/>
      <c r="N23" s="30"/>
      <c r="O23" s="28"/>
      <c r="P23" s="28"/>
      <c r="Q23" s="28"/>
      <c r="R23" s="27"/>
      <c r="S23" s="27"/>
      <c r="T23" s="27"/>
      <c r="U23" s="27"/>
      <c r="V23" s="27"/>
      <c r="W23" s="27"/>
      <c r="X23" s="2"/>
      <c r="Y23" s="2"/>
      <c r="Z23" s="2"/>
    </row>
    <row r="24" spans="1:26" ht="18.75">
      <c r="A24" s="2"/>
      <c r="B24" s="29">
        <f>M12</f>
        <v>4</v>
      </c>
      <c r="C24" s="36" t="s">
        <v>21</v>
      </c>
      <c r="D24" s="23" t="s">
        <v>9</v>
      </c>
      <c r="E24" s="35"/>
      <c r="F24" s="36" t="s">
        <v>31</v>
      </c>
      <c r="G24" s="27">
        <f>B24*100</f>
        <v>400</v>
      </c>
      <c r="H24" s="2"/>
      <c r="I24" s="2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"/>
      <c r="Y24" s="2"/>
      <c r="Z24" s="2"/>
    </row>
    <row r="25" spans="1:26" ht="18">
      <c r="A25" s="2"/>
      <c r="B25" s="29">
        <f>Q12*Q11*1000</f>
        <v>52000</v>
      </c>
      <c r="C25" s="36" t="s">
        <v>33</v>
      </c>
      <c r="D25" s="23" t="s">
        <v>9</v>
      </c>
      <c r="E25" s="35"/>
      <c r="F25" s="36" t="s">
        <v>22</v>
      </c>
      <c r="G25" s="27">
        <f>B25/100</f>
        <v>520</v>
      </c>
      <c r="H25" s="2"/>
      <c r="I25" s="2"/>
      <c r="J25" s="2"/>
      <c r="K25" s="27"/>
      <c r="L25" s="27"/>
      <c r="M25" s="28"/>
      <c r="N25" s="30"/>
      <c r="O25" s="28"/>
      <c r="P25" s="28"/>
      <c r="Q25" s="28"/>
      <c r="R25" s="27"/>
      <c r="S25" s="27"/>
      <c r="T25" s="27"/>
      <c r="U25" s="27"/>
      <c r="V25" s="27"/>
      <c r="W25" s="27"/>
      <c r="X25" s="2"/>
      <c r="Y25" s="2"/>
      <c r="Z25" s="2"/>
    </row>
    <row r="26" spans="1:26" ht="18.75">
      <c r="A26" s="2"/>
      <c r="B26" s="29">
        <f>M11*M12*100</f>
        <v>7200</v>
      </c>
      <c r="C26" s="36" t="s">
        <v>23</v>
      </c>
      <c r="D26" s="23" t="s">
        <v>9</v>
      </c>
      <c r="E26" s="35"/>
      <c r="F26" s="36" t="s">
        <v>31</v>
      </c>
      <c r="G26" s="27">
        <f>B26/100</f>
        <v>72</v>
      </c>
      <c r="H26" s="2"/>
      <c r="I26" s="2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7"/>
      <c r="L27" s="27"/>
      <c r="M27" s="28"/>
      <c r="N27" s="30"/>
      <c r="O27" s="28"/>
      <c r="P27" s="28"/>
      <c r="Q27" s="28"/>
      <c r="R27" s="27"/>
      <c r="S27" s="27"/>
      <c r="T27" s="27"/>
      <c r="U27" s="27"/>
      <c r="V27" s="27"/>
      <c r="W27" s="27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"/>
      <c r="Y28" s="2"/>
      <c r="Z28" s="2"/>
    </row>
    <row r="29" spans="1:26" ht="18">
      <c r="A29" s="32" t="s">
        <v>17</v>
      </c>
      <c r="B29" s="31"/>
      <c r="C29" s="2"/>
      <c r="D29" s="31"/>
      <c r="E29" s="31"/>
      <c r="F29" s="31"/>
      <c r="G29" s="31"/>
      <c r="H29" s="31"/>
      <c r="I29" s="2"/>
      <c r="J29" s="2"/>
      <c r="K29" s="27"/>
      <c r="L29" s="27"/>
      <c r="M29" s="28"/>
      <c r="N29" s="30"/>
      <c r="O29" s="28"/>
      <c r="P29" s="28"/>
      <c r="Q29" s="28"/>
      <c r="R29" s="27"/>
      <c r="S29" s="27"/>
      <c r="T29" s="27"/>
      <c r="U29" s="27"/>
      <c r="V29" s="27"/>
      <c r="W29" s="27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"/>
      <c r="Y30" s="2"/>
      <c r="Z30" s="2"/>
    </row>
    <row r="31" spans="1:26" ht="15">
      <c r="A31" s="2"/>
      <c r="B31" s="5" t="s">
        <v>15</v>
      </c>
      <c r="C31" s="2"/>
      <c r="D31" s="2"/>
      <c r="E31" s="2"/>
      <c r="F31" s="2"/>
      <c r="G31" s="2"/>
      <c r="H31" s="2"/>
      <c r="I31" s="2"/>
      <c r="J31" s="2"/>
      <c r="K31" s="27"/>
      <c r="L31" s="27"/>
      <c r="M31" s="28"/>
      <c r="N31" s="30"/>
      <c r="O31" s="28"/>
      <c r="P31" s="28"/>
      <c r="Q31" s="28"/>
      <c r="R31" s="27"/>
      <c r="S31" s="27"/>
      <c r="T31" s="27"/>
      <c r="U31" s="27"/>
      <c r="V31" s="27"/>
      <c r="W31" s="27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"/>
      <c r="Y32" s="2"/>
      <c r="Z32" s="2"/>
    </row>
    <row r="33" spans="1:26" ht="18.75">
      <c r="A33" s="2"/>
      <c r="B33" s="29">
        <f>O11</f>
        <v>13</v>
      </c>
      <c r="C33" s="36" t="s">
        <v>20</v>
      </c>
      <c r="D33" s="23" t="s">
        <v>9</v>
      </c>
      <c r="E33" s="35"/>
      <c r="F33" s="36" t="s">
        <v>33</v>
      </c>
      <c r="G33" s="27">
        <f>B33*10000</f>
        <v>130000</v>
      </c>
      <c r="H33" s="2"/>
      <c r="I33" s="2"/>
      <c r="J33" s="2"/>
      <c r="K33" s="27"/>
      <c r="L33" s="27"/>
      <c r="M33" s="28"/>
      <c r="N33" s="30"/>
      <c r="O33" s="28"/>
      <c r="P33" s="28"/>
      <c r="Q33" s="28"/>
      <c r="R33" s="27"/>
      <c r="S33" s="27"/>
      <c r="T33" s="27"/>
      <c r="U33" s="27"/>
      <c r="V33" s="27"/>
      <c r="W33" s="27"/>
      <c r="X33" s="2"/>
      <c r="Y33" s="2"/>
      <c r="Z33" s="2"/>
    </row>
    <row r="34" spans="1:26" ht="18.75">
      <c r="A34" s="2"/>
      <c r="B34" s="29">
        <f>M12</f>
        <v>4</v>
      </c>
      <c r="C34" s="36" t="s">
        <v>21</v>
      </c>
      <c r="D34" s="23" t="s">
        <v>9</v>
      </c>
      <c r="E34" s="35"/>
      <c r="F34" s="36" t="s">
        <v>23</v>
      </c>
      <c r="G34" s="27">
        <f>B34*10000</f>
        <v>40000</v>
      </c>
      <c r="H34" s="2"/>
      <c r="I34" s="2"/>
      <c r="J34" s="2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"/>
      <c r="Y34" s="2"/>
      <c r="Z34" s="2"/>
    </row>
    <row r="35" spans="1:26" ht="18.75">
      <c r="A35" s="2"/>
      <c r="B35" s="29">
        <f>N11*N12*10000</f>
        <v>520000</v>
      </c>
      <c r="C35" s="36" t="s">
        <v>33</v>
      </c>
      <c r="D35" s="23" t="s">
        <v>9</v>
      </c>
      <c r="E35" s="35"/>
      <c r="F35" s="36" t="s">
        <v>20</v>
      </c>
      <c r="G35" s="27">
        <f>B35/10000</f>
        <v>52</v>
      </c>
      <c r="H35" s="2"/>
      <c r="I35" s="2"/>
      <c r="J35" s="2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"/>
      <c r="Y35" s="2"/>
      <c r="Z35" s="2"/>
    </row>
    <row r="36" spans="1:26" ht="18.75">
      <c r="A36" s="2"/>
      <c r="B36" s="29">
        <f>O12*10000</f>
        <v>170000</v>
      </c>
      <c r="C36" s="36" t="s">
        <v>21</v>
      </c>
      <c r="D36" s="23" t="s">
        <v>9</v>
      </c>
      <c r="E36" s="35"/>
      <c r="F36" s="36" t="s">
        <v>22</v>
      </c>
      <c r="G36" s="33">
        <f>B36/10000</f>
        <v>17</v>
      </c>
      <c r="H36" s="2"/>
      <c r="I36" s="2"/>
      <c r="J36" s="2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"/>
      <c r="Y36" s="2"/>
      <c r="Z36" s="2"/>
    </row>
    <row r="37" spans="1:26" ht="18.75">
      <c r="A37" s="2"/>
      <c r="B37" s="29">
        <f>R12*10000</f>
        <v>160000</v>
      </c>
      <c r="C37" s="36" t="s">
        <v>31</v>
      </c>
      <c r="D37" s="23" t="s">
        <v>9</v>
      </c>
      <c r="E37" s="35"/>
      <c r="F37" s="36" t="s">
        <v>33</v>
      </c>
      <c r="G37" s="27">
        <f>B37/10000</f>
        <v>16</v>
      </c>
      <c r="H37" s="2"/>
      <c r="I37" s="2"/>
      <c r="J37" s="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"/>
      <c r="Y37" s="2"/>
      <c r="Z37" s="2"/>
    </row>
    <row r="38" spans="1:26" ht="18.75">
      <c r="A38" s="2"/>
      <c r="B38" s="29">
        <f>M11</f>
        <v>18</v>
      </c>
      <c r="C38" s="36" t="s">
        <v>31</v>
      </c>
      <c r="D38" s="23" t="s">
        <v>9</v>
      </c>
      <c r="E38" s="35"/>
      <c r="F38" s="36" t="s">
        <v>32</v>
      </c>
      <c r="G38" s="33">
        <f>B38*10000</f>
        <v>180000</v>
      </c>
      <c r="H38" s="2"/>
      <c r="I38" s="2"/>
      <c r="J38" s="2"/>
      <c r="K38" s="27"/>
      <c r="L38" s="27"/>
      <c r="M38" s="28"/>
      <c r="N38" s="28"/>
      <c r="O38" s="28"/>
      <c r="P38" s="28"/>
      <c r="Q38" s="28"/>
      <c r="R38" s="27"/>
      <c r="S38" s="27"/>
      <c r="T38" s="27"/>
      <c r="U38" s="27"/>
      <c r="V38" s="27"/>
      <c r="W38" s="27"/>
      <c r="X38" s="2"/>
      <c r="Y38" s="2"/>
      <c r="Z38" s="2"/>
    </row>
    <row r="39" spans="1:26" ht="18.75">
      <c r="A39" s="2"/>
      <c r="B39" s="29">
        <f>N11</f>
        <v>4</v>
      </c>
      <c r="C39" s="36" t="s">
        <v>20</v>
      </c>
      <c r="D39" s="23" t="s">
        <v>9</v>
      </c>
      <c r="E39" s="35"/>
      <c r="F39" s="36" t="s">
        <v>21</v>
      </c>
      <c r="G39" s="27">
        <f>B39*1000000</f>
        <v>4000000</v>
      </c>
      <c r="H39" s="2"/>
      <c r="I39" s="2"/>
      <c r="J39" s="2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"/>
      <c r="Y39" s="2"/>
      <c r="Z39" s="2"/>
    </row>
    <row r="40" spans="1:26" ht="18.75">
      <c r="A40" s="2"/>
      <c r="B40" s="29">
        <f>M11*M12*100*100*100</f>
        <v>72000000</v>
      </c>
      <c r="C40" s="36" t="s">
        <v>32</v>
      </c>
      <c r="D40" s="23" t="s">
        <v>9</v>
      </c>
      <c r="E40" s="35"/>
      <c r="F40" s="36" t="s">
        <v>21</v>
      </c>
      <c r="G40" s="27">
        <f>B40/(100*100*100)</f>
        <v>72</v>
      </c>
      <c r="H40" s="2"/>
      <c r="I40" s="2"/>
      <c r="J40" s="2"/>
      <c r="K40" s="27"/>
      <c r="L40" s="27"/>
      <c r="M40" s="28"/>
      <c r="N40" s="28"/>
      <c r="O40" s="28"/>
      <c r="P40" s="28"/>
      <c r="Q40" s="28"/>
      <c r="R40" s="27"/>
      <c r="S40" s="27"/>
      <c r="T40" s="27"/>
      <c r="U40" s="27"/>
      <c r="V40" s="27"/>
      <c r="W40" s="27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  <c r="M42" s="27"/>
      <c r="N42" s="30"/>
      <c r="O42" s="28"/>
      <c r="P42" s="28"/>
      <c r="Q42" s="28"/>
      <c r="R42" s="27"/>
      <c r="S42" s="27"/>
      <c r="T42" s="27"/>
      <c r="U42" s="27"/>
      <c r="V42" s="27"/>
      <c r="W42" s="27"/>
      <c r="X42" s="2"/>
      <c r="Y42" s="2"/>
      <c r="Z42" s="2"/>
    </row>
    <row r="43" spans="1:26" ht="18">
      <c r="A43" s="32"/>
      <c r="B43" s="31"/>
      <c r="C43" s="2"/>
      <c r="D43" s="31"/>
      <c r="E43" s="31"/>
      <c r="F43" s="31"/>
      <c r="G43" s="31"/>
      <c r="H43" s="31"/>
      <c r="I43" s="27"/>
      <c r="J43" s="2"/>
      <c r="K43" s="27"/>
      <c r="L43" s="27"/>
      <c r="M43" s="28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"/>
      <c r="Y43" s="2"/>
      <c r="Z43" s="2"/>
    </row>
    <row r="44" spans="1:26" ht="12.75">
      <c r="A44" s="27"/>
      <c r="B44" s="27"/>
      <c r="C44" s="27"/>
      <c r="D44" s="27"/>
      <c r="E44" s="27"/>
      <c r="F44" s="27"/>
      <c r="G44" s="27"/>
      <c r="H44" s="27"/>
      <c r="I44" s="2"/>
      <c r="J44" s="2"/>
      <c r="K44" s="27"/>
      <c r="L44" s="27"/>
      <c r="M44" s="27"/>
      <c r="N44" s="30"/>
      <c r="O44" s="28"/>
      <c r="P44" s="28"/>
      <c r="Q44" s="28"/>
      <c r="R44" s="27"/>
      <c r="S44" s="27"/>
      <c r="T44" s="27"/>
      <c r="U44" s="27"/>
      <c r="V44" s="27"/>
      <c r="W44" s="27"/>
      <c r="X44" s="2"/>
      <c r="Y44" s="2"/>
      <c r="Z44" s="2"/>
    </row>
    <row r="45" spans="1:26" ht="12.75">
      <c r="A45" s="27"/>
      <c r="B45" s="27"/>
      <c r="C45" s="27"/>
      <c r="D45" s="27"/>
      <c r="E45" s="27"/>
      <c r="F45" s="27"/>
      <c r="G45" s="27"/>
      <c r="H45" s="27"/>
      <c r="I45" s="2"/>
      <c r="J45" s="2"/>
      <c r="K45" s="27"/>
      <c r="L45" s="27"/>
      <c r="M45" s="28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"/>
      <c r="Y45" s="2"/>
      <c r="Z45" s="2"/>
    </row>
    <row r="46" spans="1:26" ht="12.75">
      <c r="A46" s="27"/>
      <c r="B46" s="27"/>
      <c r="C46" s="27"/>
      <c r="D46" s="27"/>
      <c r="E46" s="27"/>
      <c r="F46" s="27"/>
      <c r="G46" s="27"/>
      <c r="H46" s="27"/>
      <c r="I46" s="2"/>
      <c r="J46" s="2"/>
      <c r="K46" s="27"/>
      <c r="L46" s="27"/>
      <c r="M46" s="27"/>
      <c r="N46" s="30"/>
      <c r="O46" s="28"/>
      <c r="P46" s="28"/>
      <c r="Q46" s="28"/>
      <c r="R46" s="27"/>
      <c r="S46" s="27"/>
      <c r="T46" s="27"/>
      <c r="U46" s="27"/>
      <c r="V46" s="27"/>
      <c r="W46" s="27"/>
      <c r="X46" s="2"/>
      <c r="Y46" s="2"/>
      <c r="Z46" s="2"/>
    </row>
    <row r="47" spans="1:26" ht="12.75">
      <c r="A47" s="27"/>
      <c r="B47" s="27"/>
      <c r="C47" s="27"/>
      <c r="D47" s="27"/>
      <c r="E47" s="27"/>
      <c r="F47" s="27"/>
      <c r="G47" s="27"/>
      <c r="H47" s="27"/>
      <c r="I47" s="2"/>
      <c r="J47" s="2"/>
      <c r="K47" s="27"/>
      <c r="L47" s="27"/>
      <c r="M47" s="28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"/>
      <c r="Y47" s="2"/>
      <c r="Z47" s="2"/>
    </row>
    <row r="48" spans="1:26" ht="12.75">
      <c r="A48" s="27"/>
      <c r="B48" s="27"/>
      <c r="C48" s="27"/>
      <c r="D48" s="27"/>
      <c r="E48" s="27"/>
      <c r="F48" s="27"/>
      <c r="G48" s="27"/>
      <c r="H48" s="27"/>
      <c r="I48" s="2"/>
      <c r="J48" s="2"/>
      <c r="K48" s="27"/>
      <c r="L48" s="27"/>
      <c r="M48" s="27"/>
      <c r="N48" s="30"/>
      <c r="O48" s="28"/>
      <c r="P48" s="28"/>
      <c r="Q48" s="28"/>
      <c r="R48" s="27"/>
      <c r="S48" s="27"/>
      <c r="T48" s="27"/>
      <c r="U48" s="27"/>
      <c r="V48" s="27"/>
      <c r="W48" s="27"/>
      <c r="X48" s="2"/>
      <c r="Y48" s="2"/>
      <c r="Z48" s="2"/>
    </row>
    <row r="49" spans="1:26" ht="12.75">
      <c r="A49" s="27"/>
      <c r="B49" s="27"/>
      <c r="C49" s="27"/>
      <c r="D49" s="27"/>
      <c r="E49" s="27"/>
      <c r="F49" s="27"/>
      <c r="G49" s="27"/>
      <c r="H49" s="27"/>
      <c r="I49" s="2"/>
      <c r="J49" s="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"/>
      <c r="Y49" s="2"/>
      <c r="Z49" s="2"/>
    </row>
    <row r="50" spans="1:26" ht="12.75">
      <c r="A50" s="27"/>
      <c r="B50" s="27"/>
      <c r="C50" s="27"/>
      <c r="D50" s="27"/>
      <c r="E50" s="27"/>
      <c r="F50" s="27"/>
      <c r="G50" s="27"/>
      <c r="H50" s="27"/>
      <c r="I50" s="2"/>
      <c r="J50" s="2"/>
      <c r="K50" s="27"/>
      <c r="L50" s="27"/>
      <c r="M50" s="27"/>
      <c r="N50" s="30"/>
      <c r="O50" s="28"/>
      <c r="P50" s="28"/>
      <c r="Q50" s="28"/>
      <c r="R50" s="27"/>
      <c r="S50" s="27"/>
      <c r="T50" s="27"/>
      <c r="U50" s="27"/>
      <c r="V50" s="27"/>
      <c r="W50" s="27"/>
      <c r="X50" s="2"/>
      <c r="Y50" s="2"/>
      <c r="Z50" s="2"/>
    </row>
    <row r="51" spans="1:26" ht="12.75">
      <c r="A51" s="27"/>
      <c r="B51" s="27"/>
      <c r="C51" s="27"/>
      <c r="D51" s="27"/>
      <c r="E51" s="27"/>
      <c r="F51" s="27"/>
      <c r="G51" s="27"/>
      <c r="H51" s="27"/>
      <c r="I51" s="2"/>
      <c r="J51" s="2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"/>
      <c r="Y51" s="2"/>
      <c r="Z51" s="2"/>
    </row>
    <row r="52" spans="1:26" ht="12.75">
      <c r="A52" s="27"/>
      <c r="B52" s="27"/>
      <c r="C52" s="27"/>
      <c r="D52" s="27"/>
      <c r="E52" s="27"/>
      <c r="F52" s="27"/>
      <c r="G52" s="27"/>
      <c r="H52" s="27"/>
      <c r="I52" s="2"/>
      <c r="J52" s="2"/>
      <c r="K52" s="27"/>
      <c r="L52" s="27"/>
      <c r="M52" s="28"/>
      <c r="N52" s="30"/>
      <c r="O52" s="28"/>
      <c r="P52" s="28"/>
      <c r="Q52" s="28"/>
      <c r="R52" s="27"/>
      <c r="S52" s="27"/>
      <c r="T52" s="27"/>
      <c r="U52" s="27"/>
      <c r="V52" s="27"/>
      <c r="W52" s="27"/>
      <c r="X52" s="2"/>
      <c r="Y52" s="2"/>
      <c r="Z52" s="2"/>
    </row>
    <row r="53" spans="1:26" ht="12.75">
      <c r="A53" s="27"/>
      <c r="B53" s="27"/>
      <c r="C53" s="27"/>
      <c r="D53" s="27"/>
      <c r="E53" s="27"/>
      <c r="F53" s="27"/>
      <c r="G53" s="27"/>
      <c r="H53" s="27"/>
      <c r="I53" s="2"/>
      <c r="J53" s="2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"/>
      <c r="Y53" s="2"/>
      <c r="Z53" s="2"/>
    </row>
    <row r="54" spans="1:26" ht="12.75">
      <c r="A54" s="27"/>
      <c r="B54" s="27"/>
      <c r="C54" s="27"/>
      <c r="D54" s="27"/>
      <c r="E54" s="27"/>
      <c r="F54" s="27"/>
      <c r="G54" s="27"/>
      <c r="H54" s="27"/>
      <c r="I54" s="2"/>
      <c r="J54" s="2"/>
      <c r="K54" s="27"/>
      <c r="L54" s="27"/>
      <c r="M54" s="28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"/>
      <c r="Y54" s="2"/>
      <c r="Z54" s="2"/>
    </row>
    <row r="55" spans="1:26" ht="12.75">
      <c r="A55" s="27"/>
      <c r="B55" s="27"/>
      <c r="C55" s="27"/>
      <c r="D55" s="27"/>
      <c r="E55" s="27"/>
      <c r="F55" s="27"/>
      <c r="G55" s="27"/>
      <c r="H55" s="27"/>
      <c r="I55" s="2"/>
      <c r="J55" s="2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"/>
      <c r="Y55" s="2"/>
      <c r="Z55" s="2"/>
    </row>
    <row r="56" spans="1:26" ht="12.75">
      <c r="A56" s="27"/>
      <c r="B56" s="27"/>
      <c r="C56" s="27"/>
      <c r="D56" s="27"/>
      <c r="E56" s="27"/>
      <c r="F56" s="27"/>
      <c r="G56" s="27"/>
      <c r="H56" s="2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</sheetData>
  <sheetProtection password="8089" sheet="1" objects="1" scenarios="1" selectLockedCells="1"/>
  <conditionalFormatting sqref="E19:E26 E33:E40">
    <cfRule type="cellIs" priority="1" dxfId="0" operator="equal" stopIfTrue="1">
      <formula>G19</formula>
    </cfRule>
    <cfRule type="cellIs" priority="2" dxfId="1" operator="notEqual" stopIfTrue="1">
      <formula>G19</formula>
    </cfRule>
  </conditionalFormatting>
  <conditionalFormatting sqref="M38:Q38 M40:Q40 N44:Q44 N46:Q46 N48:Q48 N50:Q50 M33:Q33 M45 M43 M47 M19:Q19 M21:Q21 M23:Q23 M25:Q25 M27:Q27 M29:Q29 M31:Q31 N42:Q42 M52:Q52 M54">
    <cfRule type="expression" priority="3" dxfId="2" stopIfTrue="1">
      <formula>$H$1=852456</formula>
    </cfRule>
    <cfRule type="expression" priority="4" dxfId="3" stopIfTrue="1">
      <formula>$H$1&lt;&gt;852456</formula>
    </cfRule>
  </conditionalFormatting>
  <conditionalFormatting sqref="G19:G26 G33:G40 M10:W12">
    <cfRule type="expression" priority="5" dxfId="2" stopIfTrue="1">
      <formula>$H$1=852456</formula>
    </cfRule>
    <cfRule type="expression" priority="6" dxfId="4" stopIfTrue="1">
      <formula>$H$1&lt;&gt;852456</formula>
    </cfRule>
  </conditionalFormatting>
  <hyperlinks>
    <hyperlink ref="A4" location="'Flächeneinheiten umwandeln I'!E19" display="Flächeneinheiten umwandeln I"/>
    <hyperlink ref="A5" location="'Flächeneinheiten umwandeln II'!B10" display="Flächeneinheiten umwandeln II"/>
    <hyperlink ref="A6" location="'Fläche Umfang Rechteck'!B10" display="Fläche  Umfang  Rechteck"/>
    <hyperlink ref="A7" location="'Parallelogramm Dreieck'!B10" display="Parallelogramm Dreieck"/>
  </hyperlink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400"/>
  <sheetViews>
    <sheetView zoomScale="115" zoomScaleNormal="115" workbookViewId="0" topLeftCell="A1">
      <selection activeCell="A3" sqref="A3"/>
    </sheetView>
  </sheetViews>
  <sheetFormatPr defaultColWidth="11.421875" defaultRowHeight="12.75"/>
  <cols>
    <col min="1" max="1" width="20.7109375" style="0" customWidth="1"/>
    <col min="2" max="2" width="10.140625" style="0" customWidth="1"/>
    <col min="3" max="4" width="8.7109375" style="0" customWidth="1"/>
    <col min="5" max="5" width="8.421875" style="0" customWidth="1"/>
    <col min="6" max="6" width="4.7109375" style="0" customWidth="1"/>
    <col min="7" max="7" width="8.00390625" style="0" customWidth="1"/>
    <col min="8" max="8" width="4.7109375" style="0" customWidth="1"/>
    <col min="9" max="10" width="6.28125" style="0" customWidth="1"/>
    <col min="11" max="11" width="6.00390625" style="0" customWidth="1"/>
    <col min="12" max="12" width="6.7109375" style="0" customWidth="1"/>
    <col min="13" max="15" width="4.7109375" style="0" customWidth="1"/>
    <col min="16" max="16" width="7.57421875" style="0" customWidth="1"/>
    <col min="17" max="17" width="4.7109375" style="0" customWidth="1"/>
    <col min="18" max="18" width="8.421875" style="0" customWidth="1"/>
    <col min="19" max="19" width="5.421875" style="0" customWidth="1"/>
    <col min="20" max="20" width="6.28125" style="0" customWidth="1"/>
  </cols>
  <sheetData>
    <row r="1" spans="1:24" ht="20.25">
      <c r="A1" s="2"/>
      <c r="B1" s="4"/>
      <c r="C1" s="2"/>
      <c r="D1" s="20"/>
      <c r="E1" s="20"/>
      <c r="F1" s="20"/>
      <c r="G1" s="20"/>
      <c r="H1" s="21"/>
      <c r="I1" s="20"/>
      <c r="J1" s="20"/>
      <c r="K1" s="20"/>
      <c r="L1" s="2"/>
      <c r="M1" s="18" t="s">
        <v>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>
      <c r="A2" s="2"/>
      <c r="B2" s="4" t="s">
        <v>19</v>
      </c>
      <c r="C2" s="2"/>
      <c r="D2" s="2"/>
      <c r="E2" s="2"/>
      <c r="F2" s="2"/>
      <c r="G2" s="2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5" t="s">
        <v>10</v>
      </c>
      <c r="B3" s="5"/>
      <c r="C3" s="5"/>
      <c r="D3" s="5"/>
      <c r="E3" s="5"/>
      <c r="F3" s="5"/>
      <c r="G3" s="5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/>
      <c r="B4" s="6" t="s">
        <v>3</v>
      </c>
      <c r="C4" s="6"/>
      <c r="D4" s="6"/>
      <c r="E4" s="6"/>
      <c r="F4" s="6"/>
      <c r="G4" s="6"/>
      <c r="H4" s="16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6" t="s">
        <v>4</v>
      </c>
      <c r="C5" s="6"/>
      <c r="D5" s="6"/>
      <c r="E5" s="6"/>
      <c r="F5" s="6"/>
      <c r="G5" s="6"/>
      <c r="H5" s="16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7" t="s">
        <v>5</v>
      </c>
      <c r="C6" s="7"/>
      <c r="D6" s="7"/>
      <c r="E6" s="7"/>
      <c r="F6" s="7"/>
      <c r="G6" s="7"/>
      <c r="H6" s="14"/>
      <c r="I6" s="15"/>
      <c r="J6" s="15"/>
      <c r="K6" s="15"/>
      <c r="L6" s="15"/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2"/>
      <c r="B7" s="8" t="s">
        <v>6</v>
      </c>
      <c r="C7" s="8"/>
      <c r="D7" s="8"/>
      <c r="E7" s="8"/>
      <c r="F7" s="8"/>
      <c r="G7" s="8"/>
      <c r="H7" s="12"/>
      <c r="I7" s="13"/>
      <c r="J7" s="13"/>
      <c r="K7" s="13"/>
      <c r="L7" s="13"/>
      <c r="M7" s="13"/>
      <c r="N7" s="2"/>
      <c r="O7" s="2"/>
      <c r="P7" s="2"/>
      <c r="Q7" s="2"/>
      <c r="R7" s="2"/>
      <c r="S7" s="27"/>
      <c r="T7" s="2"/>
      <c r="U7" s="2"/>
      <c r="V7" s="2"/>
      <c r="W7" s="2"/>
      <c r="X7" s="2"/>
    </row>
    <row r="8" spans="1:24" ht="15">
      <c r="A8" s="2"/>
      <c r="B8" s="9" t="s">
        <v>11</v>
      </c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</row>
    <row r="10" spans="1:24" ht="18">
      <c r="A10" s="5" t="s">
        <v>2</v>
      </c>
      <c r="B10" s="22">
        <v>5</v>
      </c>
      <c r="C10" s="2"/>
      <c r="D10" s="2"/>
      <c r="E10" s="2"/>
      <c r="F10" s="2"/>
      <c r="G10" s="2"/>
      <c r="H10" s="2"/>
      <c r="I10" s="2"/>
      <c r="J10" s="27"/>
      <c r="K10" s="27"/>
      <c r="L10" s="27"/>
      <c r="M10" s="38"/>
      <c r="N10" s="38"/>
      <c r="O10" s="38"/>
      <c r="P10" s="38"/>
      <c r="Q10" s="38"/>
      <c r="R10" s="38"/>
      <c r="S10" s="38"/>
      <c r="T10" s="38" t="s">
        <v>1</v>
      </c>
      <c r="U10" s="38"/>
      <c r="V10" s="38" t="s">
        <v>0</v>
      </c>
      <c r="W10" s="28"/>
      <c r="X10" s="2"/>
    </row>
    <row r="11" spans="1:24" ht="15">
      <c r="A11" s="5"/>
      <c r="B11" s="19"/>
      <c r="C11" s="2"/>
      <c r="D11" s="2"/>
      <c r="E11" s="2"/>
      <c r="F11" s="2"/>
      <c r="G11" s="2"/>
      <c r="H11" s="2"/>
      <c r="I11" s="2"/>
      <c r="J11" s="27"/>
      <c r="K11" s="27"/>
      <c r="L11" s="27"/>
      <c r="M11" s="38">
        <f>ABS(ROUND($V$11*SIN($T11)+1,0))</f>
        <v>15</v>
      </c>
      <c r="N11" s="38">
        <f>ABS(ROUND($V$11*SIN($T11+1)+1,0))</f>
        <v>3</v>
      </c>
      <c r="O11" s="38">
        <f>ABS(ROUND($V$11*SIN($T11+2)+1,0))</f>
        <v>10</v>
      </c>
      <c r="P11" s="38">
        <f>ABS(ROUND($V$11*SIN(2*($T11+3))+1,0))</f>
        <v>7</v>
      </c>
      <c r="Q11" s="38">
        <f>ABS(ROUND($V$11*SIN($T11+4)+1,0))</f>
        <v>3</v>
      </c>
      <c r="R11" s="38">
        <f>ABS(ROUND($V$11*SIN(3*($T11+5))+1,0))</f>
        <v>14</v>
      </c>
      <c r="S11" s="38"/>
      <c r="T11" s="38">
        <v>2</v>
      </c>
      <c r="U11" s="38"/>
      <c r="V11" s="38">
        <f>B10+10</f>
        <v>15</v>
      </c>
      <c r="W11" s="28"/>
      <c r="X11" s="2"/>
    </row>
    <row r="12" spans="1:24" ht="15">
      <c r="A12" s="2"/>
      <c r="B12" s="5"/>
      <c r="C12" s="2"/>
      <c r="D12" s="2"/>
      <c r="E12" s="2"/>
      <c r="F12" s="2"/>
      <c r="G12" s="2"/>
      <c r="H12" s="2"/>
      <c r="I12" s="2"/>
      <c r="J12" s="27"/>
      <c r="K12" s="27"/>
      <c r="L12" s="27"/>
      <c r="M12" s="38">
        <f>ABS(ROUND($V$11*SIN($T12)+1,0))</f>
        <v>3</v>
      </c>
      <c r="N12" s="38">
        <f>ABS(ROUND($V$11*SIN($T12+1)+1,0))</f>
        <v>10</v>
      </c>
      <c r="O12" s="38">
        <f>ABS(ROUND($V$11*SIN($T12+2)+1,0))</f>
        <v>13</v>
      </c>
      <c r="P12" s="38">
        <f>ABS(ROUND($V$11*SIN(2*($T12+3))+1,0))</f>
        <v>7</v>
      </c>
      <c r="Q12" s="38">
        <f>ABS(ROUND($V$11*SIN($T12+4)+1,0))</f>
        <v>11</v>
      </c>
      <c r="R12" s="38">
        <f>ABS(ROUND($V$11*SIN(3*($T12+5))+1,0))</f>
        <v>13</v>
      </c>
      <c r="S12" s="38"/>
      <c r="T12" s="38">
        <v>3</v>
      </c>
      <c r="U12" s="38"/>
      <c r="V12" s="38"/>
      <c r="W12" s="28"/>
      <c r="X12" s="2"/>
    </row>
    <row r="13" spans="1:24" ht="15">
      <c r="A13" s="2"/>
      <c r="B13" s="5"/>
      <c r="C13" s="2"/>
      <c r="D13" s="2"/>
      <c r="E13" s="2"/>
      <c r="F13" s="2"/>
      <c r="G13" s="2"/>
      <c r="H13" s="2"/>
      <c r="I13" s="2"/>
      <c r="J13" s="27"/>
      <c r="K13" s="27"/>
      <c r="L13" s="2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8"/>
      <c r="X13" s="2"/>
    </row>
    <row r="14" spans="1:24" ht="21">
      <c r="A14" s="32" t="s">
        <v>34</v>
      </c>
      <c r="B14" s="31" t="s">
        <v>35</v>
      </c>
      <c r="C14" s="2"/>
      <c r="D14" s="31"/>
      <c r="E14" s="31"/>
      <c r="F14" s="31"/>
      <c r="G14" s="31"/>
      <c r="H14" s="31"/>
      <c r="I14" s="2"/>
      <c r="J14" s="2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8"/>
      <c r="W14" s="28"/>
      <c r="X14" s="2"/>
    </row>
    <row r="15" spans="1:24" ht="21">
      <c r="A15" s="2"/>
      <c r="B15" s="31" t="s">
        <v>36</v>
      </c>
      <c r="C15" s="24"/>
      <c r="D15" s="24"/>
      <c r="E15" s="24"/>
      <c r="F15" s="24"/>
      <c r="G15" s="5"/>
      <c r="H15" s="5"/>
      <c r="I15" s="2"/>
      <c r="J15" s="2"/>
      <c r="K15" s="27"/>
      <c r="L15" s="27"/>
      <c r="M15" s="27"/>
      <c r="N15" s="30"/>
      <c r="O15" s="28"/>
      <c r="P15" s="28"/>
      <c r="Q15" s="28"/>
      <c r="R15" s="27"/>
      <c r="S15" s="27"/>
      <c r="T15" s="27"/>
      <c r="U15" s="27"/>
      <c r="V15" s="27"/>
      <c r="W15" s="27"/>
      <c r="X15" s="2"/>
    </row>
    <row r="16" spans="1:24" ht="21">
      <c r="A16" s="2"/>
      <c r="B16" s="31" t="s">
        <v>37</v>
      </c>
      <c r="C16" s="24"/>
      <c r="D16" s="24"/>
      <c r="E16" s="24"/>
      <c r="F16" s="2"/>
      <c r="G16" s="2"/>
      <c r="H16" s="2"/>
      <c r="I16" s="2"/>
      <c r="J16" s="2"/>
      <c r="K16" s="27"/>
      <c r="L16" s="27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"/>
    </row>
    <row r="17" spans="1:24" ht="18">
      <c r="A17" s="2"/>
      <c r="B17" s="31"/>
      <c r="C17" s="24"/>
      <c r="D17" s="24"/>
      <c r="E17" s="24"/>
      <c r="F17" s="2"/>
      <c r="G17" s="2"/>
      <c r="H17" s="2"/>
      <c r="I17" s="2"/>
      <c r="J17" s="2"/>
      <c r="K17" s="27"/>
      <c r="L17" s="27"/>
      <c r="M17" s="27"/>
      <c r="N17" s="30"/>
      <c r="O17" s="28"/>
      <c r="P17" s="28"/>
      <c r="Q17" s="28"/>
      <c r="R17" s="27"/>
      <c r="S17" s="27"/>
      <c r="T17" s="27"/>
      <c r="U17" s="27"/>
      <c r="V17" s="27"/>
      <c r="W17" s="27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7"/>
      <c r="M18" s="2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"/>
    </row>
    <row r="19" spans="1:24" ht="15">
      <c r="A19" s="2"/>
      <c r="B19" s="5" t="s">
        <v>18</v>
      </c>
      <c r="C19" s="2"/>
      <c r="D19" s="2"/>
      <c r="E19" s="2"/>
      <c r="F19" s="2"/>
      <c r="G19" s="2"/>
      <c r="H19" s="2"/>
      <c r="I19" s="2"/>
      <c r="J19" s="2"/>
      <c r="K19" s="2"/>
      <c r="L19" s="27"/>
      <c r="M19" s="27"/>
      <c r="N19" s="30"/>
      <c r="O19" s="28"/>
      <c r="P19" s="28"/>
      <c r="Q19" s="28"/>
      <c r="R19" s="27"/>
      <c r="S19" s="27"/>
      <c r="T19" s="27"/>
      <c r="U19" s="27"/>
      <c r="V19" s="27"/>
      <c r="W19" s="27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"/>
    </row>
    <row r="21" spans="1:24" ht="18.75">
      <c r="A21" s="2"/>
      <c r="B21" s="29">
        <f>M12*1000+R11*10+O12</f>
        <v>3153</v>
      </c>
      <c r="C21" s="36" t="s">
        <v>21</v>
      </c>
      <c r="D21" s="23" t="s">
        <v>9</v>
      </c>
      <c r="E21" s="37"/>
      <c r="F21" s="36" t="s">
        <v>33</v>
      </c>
      <c r="G21" s="37"/>
      <c r="H21" s="36" t="s">
        <v>21</v>
      </c>
      <c r="I21" s="2"/>
      <c r="J21" s="2"/>
      <c r="K21" s="2"/>
      <c r="L21" s="2"/>
      <c r="M21" s="2"/>
      <c r="N21" s="38">
        <f>(B21-MOD(B21,100))/100</f>
        <v>31</v>
      </c>
      <c r="O21" s="2"/>
      <c r="P21" s="38">
        <f>MOD(B21,100)</f>
        <v>53</v>
      </c>
      <c r="Q21" s="2"/>
      <c r="R21" s="2"/>
      <c r="S21" s="28"/>
      <c r="T21" s="27"/>
      <c r="U21" s="27"/>
      <c r="V21" s="27"/>
      <c r="W21" s="27"/>
      <c r="X21" s="2"/>
    </row>
    <row r="22" spans="1:24" ht="18.75">
      <c r="A22" s="2"/>
      <c r="B22" s="29">
        <f>N12*100+R11</f>
        <v>1014</v>
      </c>
      <c r="C22" s="36" t="s">
        <v>32</v>
      </c>
      <c r="D22" s="23" t="s">
        <v>9</v>
      </c>
      <c r="E22" s="37"/>
      <c r="F22" s="36" t="s">
        <v>23</v>
      </c>
      <c r="G22" s="37"/>
      <c r="H22" s="36" t="s">
        <v>32</v>
      </c>
      <c r="I22" s="2"/>
      <c r="J22" s="2"/>
      <c r="K22" s="2"/>
      <c r="L22" s="2"/>
      <c r="M22" s="2"/>
      <c r="N22" s="38">
        <f>(B22-MOD(B22,100))/100</f>
        <v>10</v>
      </c>
      <c r="O22" s="2"/>
      <c r="P22" s="38">
        <f>MOD(B22,100)</f>
        <v>14</v>
      </c>
      <c r="Q22" s="2"/>
      <c r="R22" s="2"/>
      <c r="S22" s="27"/>
      <c r="T22" s="27"/>
      <c r="U22" s="27"/>
      <c r="V22" s="27"/>
      <c r="W22" s="27"/>
      <c r="X22" s="2"/>
    </row>
    <row r="23" spans="1:24" ht="18">
      <c r="A23" s="2"/>
      <c r="B23" s="29">
        <f>Q12*10+24</f>
        <v>134</v>
      </c>
      <c r="C23" s="36" t="s">
        <v>33</v>
      </c>
      <c r="D23" s="23" t="s">
        <v>9</v>
      </c>
      <c r="E23" s="37"/>
      <c r="F23" s="36" t="s">
        <v>22</v>
      </c>
      <c r="G23" s="37"/>
      <c r="H23" s="36" t="s">
        <v>33</v>
      </c>
      <c r="I23" s="2"/>
      <c r="J23" s="2"/>
      <c r="K23" s="2"/>
      <c r="L23" s="2"/>
      <c r="M23" s="2"/>
      <c r="N23" s="38">
        <f>(B23-MOD(B23,100))/100</f>
        <v>1</v>
      </c>
      <c r="O23" s="2"/>
      <c r="P23" s="38">
        <f>MOD(B23,100)</f>
        <v>34</v>
      </c>
      <c r="Q23" s="2"/>
      <c r="R23" s="2"/>
      <c r="S23" s="28"/>
      <c r="T23" s="27"/>
      <c r="U23" s="27"/>
      <c r="V23" s="27"/>
      <c r="W23" s="27"/>
      <c r="X23" s="2"/>
    </row>
    <row r="24" spans="1:24" ht="18.75">
      <c r="A24" s="2"/>
      <c r="B24" s="29">
        <f>O12*7+1000</f>
        <v>1091</v>
      </c>
      <c r="C24" s="36" t="s">
        <v>31</v>
      </c>
      <c r="D24" s="23" t="s">
        <v>9</v>
      </c>
      <c r="E24" s="37"/>
      <c r="F24" s="36" t="s">
        <v>21</v>
      </c>
      <c r="G24" s="37"/>
      <c r="H24" s="36" t="s">
        <v>31</v>
      </c>
      <c r="I24" s="2"/>
      <c r="J24" s="2"/>
      <c r="K24" s="2"/>
      <c r="L24" s="2"/>
      <c r="M24" s="2"/>
      <c r="N24" s="38">
        <f>(B24-MOD(B24,100))/100</f>
        <v>10</v>
      </c>
      <c r="O24" s="2"/>
      <c r="P24" s="38">
        <f>MOD(B24,100)</f>
        <v>91</v>
      </c>
      <c r="Q24" s="2"/>
      <c r="R24" s="2"/>
      <c r="S24" s="27"/>
      <c r="T24" s="27"/>
      <c r="U24" s="27"/>
      <c r="V24" s="27"/>
      <c r="W24" s="27"/>
      <c r="X24" s="2"/>
    </row>
    <row r="25" spans="1:24" ht="18.75">
      <c r="A25" s="2"/>
      <c r="B25" s="29">
        <f>Q11*112+R11</f>
        <v>350</v>
      </c>
      <c r="C25" s="36" t="s">
        <v>23</v>
      </c>
      <c r="D25" s="23" t="s">
        <v>9</v>
      </c>
      <c r="E25" s="37"/>
      <c r="F25" s="36" t="s">
        <v>31</v>
      </c>
      <c r="G25" s="37"/>
      <c r="H25" s="36" t="s">
        <v>23</v>
      </c>
      <c r="I25" s="2"/>
      <c r="J25" s="2"/>
      <c r="K25" s="2"/>
      <c r="L25" s="2"/>
      <c r="M25" s="2"/>
      <c r="N25" s="38">
        <f>(B25-MOD(B25,100))/100</f>
        <v>3</v>
      </c>
      <c r="O25" s="2"/>
      <c r="P25" s="38">
        <f>MOD(B25,100)</f>
        <v>50</v>
      </c>
      <c r="Q25" s="2"/>
      <c r="R25" s="2"/>
      <c r="S25" s="27"/>
      <c r="T25" s="27"/>
      <c r="U25" s="27"/>
      <c r="V25" s="27"/>
      <c r="W25" s="27"/>
      <c r="X25" s="2"/>
    </row>
    <row r="26" spans="1:24" ht="18.75">
      <c r="A26" s="2"/>
      <c r="B26" s="34">
        <v>98789514</v>
      </c>
      <c r="C26" s="36" t="s">
        <v>32</v>
      </c>
      <c r="D26" s="23" t="s">
        <v>9</v>
      </c>
      <c r="E26" s="37"/>
      <c r="F26" s="36" t="s">
        <v>21</v>
      </c>
      <c r="G26" s="37"/>
      <c r="H26" s="36" t="s">
        <v>31</v>
      </c>
      <c r="I26" s="37"/>
      <c r="J26" s="36" t="s">
        <v>23</v>
      </c>
      <c r="K26" s="37"/>
      <c r="L26" s="36" t="s">
        <v>32</v>
      </c>
      <c r="M26" s="2"/>
      <c r="N26" s="38">
        <f>(B26-MOD(B26,10^6))/10^6</f>
        <v>98</v>
      </c>
      <c r="O26" s="2"/>
      <c r="P26" s="38">
        <f>((B26-N26*10^6)-MOD((B26-N26*10^4),10^4))/10^4</f>
        <v>78</v>
      </c>
      <c r="Q26" s="38"/>
      <c r="R26" s="38">
        <f>((B26-N26*10^6-P26*10^4)-MOD((B26-N26*10^6-P26*10^4),100))/100</f>
        <v>95</v>
      </c>
      <c r="S26" s="27"/>
      <c r="T26" s="38">
        <f>MOD(B26,100)</f>
        <v>14</v>
      </c>
      <c r="U26" s="27"/>
      <c r="V26" s="27"/>
      <c r="W26" s="27"/>
      <c r="X26" s="2"/>
    </row>
    <row r="27" spans="1:24" ht="18.75">
      <c r="A27" s="2"/>
      <c r="B27" s="34">
        <v>78954</v>
      </c>
      <c r="C27" s="36" t="s">
        <v>31</v>
      </c>
      <c r="D27" s="23" t="s">
        <v>9</v>
      </c>
      <c r="E27" s="37"/>
      <c r="F27" s="36" t="s">
        <v>22</v>
      </c>
      <c r="G27" s="37"/>
      <c r="H27" s="36" t="s">
        <v>33</v>
      </c>
      <c r="I27" s="37"/>
      <c r="J27" s="36" t="s">
        <v>21</v>
      </c>
      <c r="K27" s="37"/>
      <c r="L27" s="36" t="s">
        <v>31</v>
      </c>
      <c r="M27" s="2"/>
      <c r="N27" s="38">
        <f>(B27-MOD(B27,10^6))/10^6</f>
        <v>0</v>
      </c>
      <c r="O27" s="2"/>
      <c r="P27" s="38">
        <f>((B27-N27*10^6)-MOD((B27-N27*10^4),10^4))/10^4</f>
        <v>7</v>
      </c>
      <c r="Q27" s="38"/>
      <c r="R27" s="38">
        <f>((B27-N27*10^6-P27*10^4)-MOD((B27-N27*10^6-P27*10^4),100))/100</f>
        <v>89</v>
      </c>
      <c r="S27" s="27"/>
      <c r="T27" s="38">
        <f>MOD(B27,100)</f>
        <v>54</v>
      </c>
      <c r="U27" s="2"/>
      <c r="V27" s="27"/>
      <c r="W27" s="27"/>
      <c r="X27" s="2"/>
    </row>
    <row r="28" spans="1:24" ht="18.75">
      <c r="A28" s="2"/>
      <c r="B28" s="34">
        <v>7895244</v>
      </c>
      <c r="C28" s="36" t="s">
        <v>21</v>
      </c>
      <c r="D28" s="23" t="s">
        <v>9</v>
      </c>
      <c r="E28" s="37"/>
      <c r="F28" s="36" t="s">
        <v>20</v>
      </c>
      <c r="G28" s="37"/>
      <c r="H28" s="36" t="s">
        <v>22</v>
      </c>
      <c r="I28" s="37"/>
      <c r="J28" s="36" t="s">
        <v>33</v>
      </c>
      <c r="K28" s="37"/>
      <c r="L28" s="36" t="s">
        <v>21</v>
      </c>
      <c r="M28" s="2"/>
      <c r="N28" s="38">
        <f>(B28-MOD(B28,10^6))/10^6</f>
        <v>7</v>
      </c>
      <c r="O28" s="2"/>
      <c r="P28" s="38">
        <f>((B28-N28*10^6)-MOD((B28-N28*10^4),10^4))/10^4</f>
        <v>89</v>
      </c>
      <c r="Q28" s="38"/>
      <c r="R28" s="38">
        <f>((B28-N28*10^6-P28*10^4)-MOD((B28-N28*10^6-P28*10^4),100))/100</f>
        <v>52</v>
      </c>
      <c r="S28" s="27"/>
      <c r="T28" s="38">
        <f>MOD(B28,100)</f>
        <v>44</v>
      </c>
      <c r="U28" s="2"/>
      <c r="V28" s="27"/>
      <c r="W28" s="27"/>
      <c r="X28" s="2"/>
    </row>
    <row r="29" spans="1:24" ht="12.75">
      <c r="A29" s="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"/>
      <c r="N29" s="38"/>
      <c r="O29" s="2"/>
      <c r="P29" s="38"/>
      <c r="Q29" s="2"/>
      <c r="R29" s="2"/>
      <c r="S29" s="2"/>
      <c r="T29" s="2"/>
      <c r="U29" s="2"/>
      <c r="V29" s="27"/>
      <c r="W29" s="27"/>
      <c r="X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7"/>
      <c r="W30" s="27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7"/>
      <c r="W31" s="27"/>
      <c r="X31" s="2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7"/>
      <c r="W32" s="27"/>
      <c r="X32" s="2"/>
    </row>
    <row r="33" spans="1:24" ht="12.75">
      <c r="A33" s="2"/>
      <c r="B33" s="27"/>
      <c r="C33" s="27"/>
      <c r="D33" s="27"/>
      <c r="E33" s="27"/>
      <c r="F33" s="27"/>
      <c r="G33" s="27"/>
      <c r="H33" s="28"/>
      <c r="I33" s="27"/>
      <c r="J33" s="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"/>
    </row>
    <row r="34" spans="1:24" ht="12.75">
      <c r="A34" s="2"/>
      <c r="B34" s="27"/>
      <c r="C34" s="27"/>
      <c r="D34" s="27"/>
      <c r="E34" s="27"/>
      <c r="F34" s="27"/>
      <c r="G34" s="27"/>
      <c r="H34" s="28"/>
      <c r="I34" s="2"/>
      <c r="J34" s="2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"/>
    </row>
    <row r="35" spans="1:24" ht="12.75">
      <c r="A35" s="2"/>
      <c r="B35" s="27"/>
      <c r="C35" s="27"/>
      <c r="D35" s="27"/>
      <c r="E35" s="27"/>
      <c r="F35" s="27"/>
      <c r="G35" s="33"/>
      <c r="H35" s="28"/>
      <c r="I35" s="27"/>
      <c r="J35" s="2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"/>
    </row>
    <row r="36" spans="1:24" ht="12.75">
      <c r="A36" s="2"/>
      <c r="B36" s="27"/>
      <c r="C36" s="27"/>
      <c r="D36" s="27"/>
      <c r="E36" s="27"/>
      <c r="F36" s="27"/>
      <c r="G36" s="27"/>
      <c r="H36" s="28"/>
      <c r="I36" s="2"/>
      <c r="J36" s="2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"/>
    </row>
    <row r="37" spans="1:24" ht="12.75">
      <c r="A37" s="2"/>
      <c r="B37" s="27"/>
      <c r="C37" s="27"/>
      <c r="D37" s="27"/>
      <c r="E37" s="27"/>
      <c r="F37" s="27"/>
      <c r="G37" s="33"/>
      <c r="H37" s="28"/>
      <c r="I37" s="2"/>
      <c r="J37" s="2"/>
      <c r="K37" s="27"/>
      <c r="L37" s="27"/>
      <c r="M37" s="28"/>
      <c r="N37" s="28"/>
      <c r="O37" s="28"/>
      <c r="P37" s="28"/>
      <c r="Q37" s="28"/>
      <c r="R37" s="27"/>
      <c r="S37" s="27"/>
      <c r="T37" s="27"/>
      <c r="U37" s="27"/>
      <c r="V37" s="27"/>
      <c r="W37" s="27"/>
      <c r="X37" s="2"/>
    </row>
    <row r="38" spans="1:24" ht="12.75">
      <c r="A38" s="2"/>
      <c r="B38" s="27"/>
      <c r="C38" s="27"/>
      <c r="D38" s="27"/>
      <c r="E38" s="27"/>
      <c r="F38" s="27"/>
      <c r="G38" s="27"/>
      <c r="H38" s="28"/>
      <c r="I38" s="2"/>
      <c r="J38" s="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"/>
    </row>
    <row r="39" spans="1:24" ht="12.75">
      <c r="A39" s="2"/>
      <c r="B39" s="27"/>
      <c r="C39" s="27"/>
      <c r="D39" s="27"/>
      <c r="E39" s="27"/>
      <c r="F39" s="27"/>
      <c r="G39" s="27"/>
      <c r="H39" s="28"/>
      <c r="I39" s="2"/>
      <c r="J39" s="2"/>
      <c r="K39" s="27"/>
      <c r="L39" s="27"/>
      <c r="M39" s="28"/>
      <c r="N39" s="28"/>
      <c r="O39" s="28"/>
      <c r="P39" s="28"/>
      <c r="Q39" s="28"/>
      <c r="R39" s="27"/>
      <c r="S39" s="27"/>
      <c r="T39" s="27"/>
      <c r="U39" s="27"/>
      <c r="V39" s="27"/>
      <c r="W39" s="27"/>
      <c r="X39" s="2"/>
    </row>
    <row r="40" spans="1:24" ht="12.75">
      <c r="A40" s="2"/>
      <c r="B40" s="27"/>
      <c r="C40" s="27"/>
      <c r="D40" s="27"/>
      <c r="E40" s="27"/>
      <c r="F40" s="27"/>
      <c r="G40" s="27"/>
      <c r="H40" s="28"/>
      <c r="I40" s="2"/>
      <c r="J40" s="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  <c r="M41" s="27"/>
      <c r="N41" s="30"/>
      <c r="O41" s="28"/>
      <c r="P41" s="28"/>
      <c r="Q41" s="28"/>
      <c r="R41" s="27"/>
      <c r="S41" s="27"/>
      <c r="T41" s="27"/>
      <c r="U41" s="27"/>
      <c r="V41" s="27"/>
      <c r="W41" s="27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7"/>
      <c r="W42" s="27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7"/>
      <c r="W43" s="27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7"/>
      <c r="W44" s="27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7"/>
      <c r="W45" s="27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7"/>
      <c r="W46" s="27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7"/>
      <c r="W47" s="27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7"/>
      <c r="W48" s="27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7"/>
      <c r="W49" s="27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7"/>
      <c r="W50" s="27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7"/>
      <c r="W51" s="27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7"/>
      <c r="W52" s="27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7"/>
      <c r="W53" s="27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7"/>
      <c r="W54" s="27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400" ht="12.75">
      <c r="O400" s="17" t="s">
        <v>7</v>
      </c>
    </row>
  </sheetData>
  <sheetProtection password="8089" sheet="1" objects="1" scenarios="1" selectLockedCells="1"/>
  <conditionalFormatting sqref="P29 G33:H40 Q26:R27 P21:P27 T26:T28 P28:R28 N21:N29 B29:L29 I33 M10:V13">
    <cfRule type="expression" priority="1" dxfId="2" stopIfTrue="1">
      <formula>$H$1=852456</formula>
    </cfRule>
    <cfRule type="expression" priority="2" dxfId="4" stopIfTrue="1">
      <formula>$H$1&lt;&gt;852456</formula>
    </cfRule>
  </conditionalFormatting>
  <conditionalFormatting sqref="K26:K28 I26:I28 E21:E28 G21:G28">
    <cfRule type="cellIs" priority="3" dxfId="0" operator="equal" stopIfTrue="1">
      <formula>N21</formula>
    </cfRule>
    <cfRule type="cellIs" priority="4" dxfId="1" operator="notEqual" stopIfTrue="1">
      <formula>N21</formula>
    </cfRule>
  </conditionalFormatting>
  <conditionalFormatting sqref="S21 S23 M18 M14 M16 N15:Q15 N17:Q17 N19:Q19 N41:Q41 M37:Q37 M39:Q39">
    <cfRule type="expression" priority="5" dxfId="2" stopIfTrue="1">
      <formula>$H$1=852456</formula>
    </cfRule>
    <cfRule type="expression" priority="6" dxfId="3" stopIfTrue="1">
      <formula>$H$1&lt;&gt;852456</formula>
    </cfRule>
  </conditionalFormatting>
  <hyperlinks>
    <hyperlink ref="A3" location="'Flächeneinheiten umwandeln I'!B10" display="Zurück zur Auswahl"/>
  </hyperlink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H400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20.00390625" style="0" customWidth="1"/>
    <col min="2" max="2" width="6.140625" style="0" customWidth="1"/>
    <col min="3" max="4" width="4.28125" style="0" customWidth="1"/>
    <col min="5" max="5" width="4.421875" style="0" customWidth="1"/>
    <col min="6" max="6" width="4.57421875" style="0" customWidth="1"/>
    <col min="7" max="7" width="5.421875" style="0" customWidth="1"/>
    <col min="8" max="8" width="5.140625" style="0" customWidth="1"/>
    <col min="9" max="10" width="4.28125" style="0" customWidth="1"/>
    <col min="11" max="11" width="4.7109375" style="0" customWidth="1"/>
    <col min="12" max="14" width="4.28125" style="0" customWidth="1"/>
    <col min="15" max="16" width="5.140625" style="0" customWidth="1"/>
    <col min="17" max="17" width="5.28125" style="0" customWidth="1"/>
    <col min="18" max="18" width="6.00390625" style="0" customWidth="1"/>
    <col min="19" max="19" width="4.28125" style="0" customWidth="1"/>
    <col min="20" max="20" width="5.140625" style="0" customWidth="1"/>
    <col min="21" max="21" width="6.421875" style="0" customWidth="1"/>
    <col min="22" max="22" width="5.140625" style="0" customWidth="1"/>
    <col min="23" max="23" width="4.421875" style="0" customWidth="1"/>
    <col min="24" max="24" width="6.00390625" style="0" customWidth="1"/>
    <col min="25" max="25" width="5.421875" style="0" customWidth="1"/>
    <col min="26" max="26" width="5.00390625" style="0" customWidth="1"/>
    <col min="27" max="28" width="4.7109375" style="0" customWidth="1"/>
    <col min="29" max="29" width="6.421875" style="0" customWidth="1"/>
    <col min="30" max="30" width="6.8515625" style="0" customWidth="1"/>
    <col min="31" max="31" width="5.8515625" style="0" customWidth="1"/>
  </cols>
  <sheetData>
    <row r="1" spans="1:34" ht="20.25">
      <c r="A1" s="2"/>
      <c r="B1" s="4"/>
      <c r="C1" s="2"/>
      <c r="D1" s="20"/>
      <c r="E1" s="20"/>
      <c r="F1" s="20"/>
      <c r="G1" s="20"/>
      <c r="H1" s="21"/>
      <c r="I1" s="20"/>
      <c r="J1" s="20"/>
      <c r="K1" s="20"/>
      <c r="L1" s="2"/>
      <c r="M1" s="18" t="s">
        <v>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>
      <c r="A2" s="2"/>
      <c r="B2" s="4" t="s">
        <v>86</v>
      </c>
      <c r="C2" s="2"/>
      <c r="D2" s="2"/>
      <c r="E2" s="2"/>
      <c r="F2" s="2"/>
      <c r="G2" s="2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40" t="s">
        <v>10</v>
      </c>
      <c r="B3" s="5"/>
      <c r="C3" s="5"/>
      <c r="D3" s="5"/>
      <c r="E3" s="5"/>
      <c r="F3" s="5"/>
      <c r="G3" s="5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>
      <c r="A4" s="2"/>
      <c r="B4" s="6" t="s">
        <v>3</v>
      </c>
      <c r="C4" s="6"/>
      <c r="D4" s="6"/>
      <c r="E4" s="6"/>
      <c r="F4" s="6"/>
      <c r="G4" s="6"/>
      <c r="H4" s="16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>
      <c r="A5" s="2"/>
      <c r="B5" s="6" t="s">
        <v>4</v>
      </c>
      <c r="C5" s="6"/>
      <c r="D5" s="6"/>
      <c r="E5" s="6"/>
      <c r="F5" s="6"/>
      <c r="G5" s="6"/>
      <c r="H5" s="16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>
      <c r="A6" s="2"/>
      <c r="B6" s="7" t="s">
        <v>5</v>
      </c>
      <c r="C6" s="7"/>
      <c r="D6" s="7"/>
      <c r="E6" s="7"/>
      <c r="F6" s="7"/>
      <c r="G6" s="7"/>
      <c r="H6" s="14"/>
      <c r="I6" s="15"/>
      <c r="J6" s="15"/>
      <c r="K6" s="15"/>
      <c r="L6" s="15"/>
      <c r="M6" s="15"/>
      <c r="N6" s="15"/>
      <c r="O6" s="15"/>
      <c r="P6" s="15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">
      <c r="A7" s="2"/>
      <c r="B7" s="8" t="s">
        <v>6</v>
      </c>
      <c r="C7" s="8"/>
      <c r="D7" s="8"/>
      <c r="E7" s="8"/>
      <c r="F7" s="8"/>
      <c r="G7" s="8"/>
      <c r="H7" s="12"/>
      <c r="I7" s="13"/>
      <c r="J7" s="13"/>
      <c r="K7" s="13"/>
      <c r="L7" s="13"/>
      <c r="M7" s="13"/>
      <c r="N7" s="13"/>
      <c r="O7" s="13"/>
      <c r="P7" s="13"/>
      <c r="Q7" s="1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>
      <c r="A8" s="2"/>
      <c r="B8" s="9" t="s">
        <v>11</v>
      </c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0"/>
      <c r="O8" s="10"/>
      <c r="P8" s="10"/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8">
      <c r="A10" s="5" t="s">
        <v>2</v>
      </c>
      <c r="B10" s="22">
        <v>8</v>
      </c>
      <c r="C10" s="2"/>
      <c r="D10" s="2"/>
      <c r="E10" s="2"/>
      <c r="F10" s="2"/>
      <c r="G10" s="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 t="s">
        <v>1</v>
      </c>
      <c r="U10" s="27"/>
      <c r="V10" s="28" t="s">
        <v>0</v>
      </c>
      <c r="W10" s="2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>
      <c r="A11" s="5"/>
      <c r="B11" s="19"/>
      <c r="C11" s="2"/>
      <c r="D11" s="2"/>
      <c r="E11" s="2"/>
      <c r="F11" s="2"/>
      <c r="G11" s="2"/>
      <c r="H11" s="27"/>
      <c r="I11" s="27"/>
      <c r="J11" s="27"/>
      <c r="K11" s="27"/>
      <c r="L11" s="27"/>
      <c r="M11" s="28">
        <f>ABS(ROUND($V$11*SIN($T11)+1,0))</f>
        <v>17</v>
      </c>
      <c r="N11" s="28">
        <f>ABS(ROUND($V$11*SIN($T11+1)+1,0))</f>
        <v>4</v>
      </c>
      <c r="O11" s="28">
        <f>ABS(ROUND($V$11*SIN($T11+2)+1,0))</f>
        <v>13</v>
      </c>
      <c r="P11" s="28">
        <f>ABS(ROUND($V$11*SIN(2*($T11+3))+1,0))</f>
        <v>9</v>
      </c>
      <c r="Q11" s="28">
        <f>ABS(ROUND($V$11*SIN($T11+4)+1,0))</f>
        <v>4</v>
      </c>
      <c r="R11" s="28">
        <f>ABS(ROUND($V$11*SIN(3*($T11+5))+1,0))</f>
        <v>16</v>
      </c>
      <c r="S11" s="27"/>
      <c r="T11" s="28">
        <v>2</v>
      </c>
      <c r="U11" s="27"/>
      <c r="V11" s="28">
        <f>B10+10</f>
        <v>18</v>
      </c>
      <c r="W11" s="2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>
      <c r="A12" s="2"/>
      <c r="B12" s="5"/>
      <c r="C12" s="2"/>
      <c r="D12" s="2"/>
      <c r="E12" s="2"/>
      <c r="F12" s="2"/>
      <c r="G12" s="2"/>
      <c r="H12" s="27"/>
      <c r="I12" s="27"/>
      <c r="J12" s="27"/>
      <c r="K12" s="27"/>
      <c r="L12" s="27"/>
      <c r="M12" s="28">
        <f>ABS(ROUND($V$11*SIN($T12)+1,0))</f>
        <v>4</v>
      </c>
      <c r="N12" s="28">
        <f>ABS(ROUND($V$11*SIN($T12+1)+1,0))</f>
        <v>13</v>
      </c>
      <c r="O12" s="28">
        <f>ABS(ROUND($V$11*SIN($T12+2)+1,0))</f>
        <v>16</v>
      </c>
      <c r="P12" s="28">
        <f>ABS(ROUND($V$11*SIN(2*($T12+3))+1,0))</f>
        <v>9</v>
      </c>
      <c r="Q12" s="28">
        <f>ABS(ROUND($V$11*SIN($T12+4)+1,0))</f>
        <v>13</v>
      </c>
      <c r="R12" s="28">
        <f>ABS(ROUND($V$11*SIN(3*($T12+5))+1,0))</f>
        <v>15</v>
      </c>
      <c r="S12" s="28"/>
      <c r="T12" s="28">
        <v>3</v>
      </c>
      <c r="U12" s="27"/>
      <c r="V12" s="27"/>
      <c r="W12" s="2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8">
      <c r="A13" s="2"/>
      <c r="B13" s="5"/>
      <c r="C13" s="2"/>
      <c r="D13" s="47" t="s">
        <v>58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2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7"/>
      <c r="R14" s="27"/>
      <c r="S14" s="27"/>
      <c r="T14" s="27"/>
      <c r="U14" s="27"/>
      <c r="V14" s="27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8">
      <c r="A15" s="32" t="s">
        <v>46</v>
      </c>
      <c r="B15" s="31"/>
      <c r="C15" s="31"/>
      <c r="D15" s="31" t="s">
        <v>87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7"/>
      <c r="P15" s="27"/>
      <c r="Q15" s="27"/>
      <c r="R15" s="27"/>
      <c r="S15" s="27"/>
      <c r="T15" s="27"/>
      <c r="U15" s="27"/>
      <c r="V15" s="27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8">
      <c r="A17" s="2"/>
      <c r="B17" s="2"/>
      <c r="C17" s="2"/>
      <c r="D17" s="31"/>
      <c r="E17" s="2"/>
      <c r="F17" s="2"/>
      <c r="G17" s="2"/>
      <c r="H17" s="2"/>
      <c r="I17" s="2"/>
      <c r="J17" s="2"/>
      <c r="K17" s="2"/>
      <c r="L17" s="2"/>
      <c r="M17" s="2"/>
      <c r="N17" s="31"/>
      <c r="O17" s="31" t="s">
        <v>88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8.75">
      <c r="A18" s="2"/>
      <c r="B18" s="31"/>
      <c r="C18" s="31"/>
      <c r="D18" s="31"/>
      <c r="E18" s="31"/>
      <c r="F18" s="31" t="s">
        <v>51</v>
      </c>
      <c r="G18" s="50">
        <f>M11</f>
        <v>17</v>
      </c>
      <c r="H18" s="45" t="s">
        <v>13</v>
      </c>
      <c r="I18" s="31"/>
      <c r="J18" s="31"/>
      <c r="K18" s="31"/>
      <c r="L18" s="31"/>
      <c r="M18" s="31"/>
      <c r="N18" s="31"/>
      <c r="O18" s="31" t="s">
        <v>39</v>
      </c>
      <c r="P18" s="31"/>
      <c r="Q18" s="31"/>
      <c r="R18" s="55">
        <v>15</v>
      </c>
      <c r="S18" s="42" t="s">
        <v>13</v>
      </c>
      <c r="T18" s="41"/>
      <c r="U18" s="55">
        <v>7</v>
      </c>
      <c r="V18" s="42" t="s">
        <v>94</v>
      </c>
      <c r="W18" s="79" t="s">
        <v>9</v>
      </c>
      <c r="X18" s="55">
        <v>105</v>
      </c>
      <c r="Y18" s="36" t="s">
        <v>23</v>
      </c>
      <c r="Z18" s="31"/>
      <c r="AA18" s="31"/>
      <c r="AB18" s="2"/>
      <c r="AC18" s="2"/>
      <c r="AD18" s="2"/>
      <c r="AE18" s="2"/>
      <c r="AF18" s="2"/>
      <c r="AG18" s="2"/>
      <c r="AH18" s="2"/>
    </row>
    <row r="19" spans="1:34" ht="18">
      <c r="A19" s="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8">
        <f>M11</f>
        <v>17</v>
      </c>
      <c r="S19" s="31"/>
      <c r="T19" s="31"/>
      <c r="U19" s="28">
        <f>L20</f>
        <v>9</v>
      </c>
      <c r="V19" s="31"/>
      <c r="W19" s="31"/>
      <c r="X19" s="28">
        <f>R19*U19</f>
        <v>153</v>
      </c>
      <c r="Y19" s="31"/>
      <c r="Z19" s="31"/>
      <c r="AA19" s="31"/>
      <c r="AB19" s="2"/>
      <c r="AC19" s="2"/>
      <c r="AD19" s="2"/>
      <c r="AE19" s="2"/>
      <c r="AF19" s="2"/>
      <c r="AG19" s="2"/>
      <c r="AH19" s="2"/>
    </row>
    <row r="20" spans="1:34" ht="18">
      <c r="A20" s="2"/>
      <c r="B20" s="31"/>
      <c r="C20" s="31"/>
      <c r="D20" s="31"/>
      <c r="E20" s="31"/>
      <c r="F20" s="31"/>
      <c r="G20" s="31"/>
      <c r="H20" s="31"/>
      <c r="I20" s="31"/>
      <c r="J20" s="31"/>
      <c r="K20" s="52" t="s">
        <v>52</v>
      </c>
      <c r="L20" s="59">
        <f>P12</f>
        <v>9</v>
      </c>
      <c r="M20" s="45" t="s">
        <v>13</v>
      </c>
      <c r="N20" s="3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1"/>
      <c r="AA20" s="31"/>
      <c r="AB20" s="2"/>
      <c r="AC20" s="2"/>
      <c r="AD20" s="2"/>
      <c r="AE20" s="2"/>
      <c r="AF20" s="2"/>
      <c r="AG20" s="2"/>
      <c r="AH20" s="2"/>
    </row>
    <row r="21" spans="1:34" ht="18">
      <c r="A21" s="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 t="s">
        <v>89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2"/>
      <c r="AC21" s="2"/>
      <c r="AD21" s="2"/>
      <c r="AE21" s="2"/>
      <c r="AF21" s="2"/>
      <c r="AG21" s="2"/>
      <c r="AH21" s="2"/>
    </row>
    <row r="22" spans="1:34" ht="18">
      <c r="A22" s="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"/>
      <c r="M22" s="2"/>
      <c r="N22" s="2"/>
      <c r="O22" s="31" t="s">
        <v>90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31"/>
      <c r="AA22" s="31"/>
      <c r="AB22" s="2"/>
      <c r="AC22" s="2"/>
      <c r="AD22" s="2"/>
      <c r="AE22" s="2"/>
      <c r="AF22" s="2"/>
      <c r="AG22" s="2"/>
      <c r="AH22" s="2"/>
    </row>
    <row r="23" spans="1:34" ht="18">
      <c r="A23" s="2"/>
      <c r="B23" s="31"/>
      <c r="C23" s="31"/>
      <c r="D23" s="2"/>
      <c r="E23" s="2"/>
      <c r="F23" s="2"/>
      <c r="G23" s="2"/>
      <c r="H23" s="2"/>
      <c r="I23" s="2"/>
      <c r="J23" s="2"/>
      <c r="K23" s="2"/>
      <c r="L23" s="2"/>
      <c r="M23" s="2"/>
      <c r="O23" s="31" t="s">
        <v>91</v>
      </c>
      <c r="Q23" s="55">
        <v>15</v>
      </c>
      <c r="R23" s="42" t="s">
        <v>13</v>
      </c>
      <c r="S23" s="78" t="s">
        <v>92</v>
      </c>
      <c r="T23" s="55">
        <v>7</v>
      </c>
      <c r="U23" s="42" t="s">
        <v>13</v>
      </c>
      <c r="V23" s="78" t="s">
        <v>95</v>
      </c>
      <c r="X23" s="55">
        <v>44</v>
      </c>
      <c r="Y23" s="36" t="s">
        <v>13</v>
      </c>
      <c r="Z23" s="31"/>
      <c r="AA23" s="31"/>
      <c r="AB23" s="2"/>
      <c r="AC23" s="2"/>
      <c r="AD23" s="2"/>
      <c r="AE23" s="2"/>
      <c r="AF23" s="2"/>
      <c r="AG23" s="2"/>
      <c r="AH23" s="2"/>
    </row>
    <row r="24" spans="1:34" ht="18">
      <c r="A24" s="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"/>
      <c r="M24" s="2"/>
      <c r="N24" s="2"/>
      <c r="O24" s="2"/>
      <c r="P24" s="2"/>
      <c r="Q24" s="28">
        <f>R19</f>
        <v>17</v>
      </c>
      <c r="R24" s="2"/>
      <c r="S24" s="2"/>
      <c r="T24" s="28">
        <f>U19</f>
        <v>9</v>
      </c>
      <c r="U24" s="2"/>
      <c r="V24" s="2"/>
      <c r="W24" s="2"/>
      <c r="X24" s="28">
        <f>2*(Q24+T24)</f>
        <v>52</v>
      </c>
      <c r="Y24" s="31"/>
      <c r="Z24" s="31"/>
      <c r="AA24" s="31"/>
      <c r="AB24" s="2"/>
      <c r="AC24" s="2"/>
      <c r="AD24" s="2"/>
      <c r="AE24" s="2"/>
      <c r="AF24" s="2"/>
      <c r="AG24" s="2"/>
      <c r="AH24" s="2"/>
    </row>
    <row r="25" spans="1:34" ht="18">
      <c r="A25" s="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"/>
      <c r="AC25" s="2"/>
      <c r="AD25" s="2"/>
      <c r="AE25" s="2"/>
      <c r="AF25" s="2"/>
      <c r="AG25" s="2"/>
      <c r="AH25" s="2"/>
    </row>
    <row r="26" spans="1:34" ht="18">
      <c r="A26" s="32" t="s">
        <v>47</v>
      </c>
      <c r="B26" s="31"/>
      <c r="C26" s="31"/>
      <c r="D26" s="31" t="s">
        <v>87</v>
      </c>
      <c r="E26" s="31"/>
      <c r="F26" s="31"/>
      <c r="G26" s="31"/>
      <c r="H26" s="31"/>
      <c r="I26" s="31"/>
      <c r="J26" s="31"/>
      <c r="K26" s="31"/>
      <c r="L26" s="31"/>
      <c r="M26" s="41"/>
      <c r="N26" s="41"/>
      <c r="O26" s="4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2"/>
      <c r="AC26" s="2"/>
      <c r="AD26" s="2"/>
      <c r="AE26" s="2"/>
      <c r="AF26" s="2"/>
      <c r="AG26" s="2"/>
      <c r="AH26" s="2"/>
    </row>
    <row r="27" spans="1:34" ht="18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2"/>
      <c r="AF27" s="2"/>
      <c r="AG27" s="2"/>
      <c r="AH27" s="2"/>
    </row>
    <row r="28" spans="1:34" ht="18">
      <c r="A28" s="2"/>
      <c r="B28" s="31"/>
      <c r="C28" s="31"/>
      <c r="D28" s="31"/>
      <c r="E28" s="45">
        <f>N11</f>
        <v>4</v>
      </c>
      <c r="F28" s="31"/>
      <c r="G28" s="31"/>
      <c r="H28" s="5" t="s">
        <v>41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2"/>
      <c r="AC28" s="2"/>
      <c r="AD28" s="2"/>
      <c r="AE28" s="2"/>
      <c r="AF28" s="2"/>
      <c r="AG28" s="2"/>
      <c r="AH28" s="2"/>
    </row>
    <row r="29" spans="1:34" ht="18">
      <c r="A29" s="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2"/>
      <c r="N29" s="2"/>
      <c r="O29" s="28">
        <f>E28*(G30+L34+G37)+I32*L34</f>
        <v>189</v>
      </c>
      <c r="P29" s="2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2"/>
      <c r="AC29" s="2"/>
      <c r="AD29" s="2"/>
      <c r="AE29" s="2"/>
      <c r="AF29" s="2"/>
      <c r="AG29" s="2"/>
      <c r="AH29" s="2"/>
    </row>
    <row r="30" spans="1:34" ht="18.75">
      <c r="A30" s="2"/>
      <c r="B30" s="31"/>
      <c r="C30" s="31"/>
      <c r="D30" s="31"/>
      <c r="E30" s="31"/>
      <c r="F30" s="31"/>
      <c r="G30" s="45">
        <f>M11</f>
        <v>17</v>
      </c>
      <c r="H30" s="31"/>
      <c r="I30" s="31"/>
      <c r="J30" s="31"/>
      <c r="K30" s="31"/>
      <c r="M30" s="31"/>
      <c r="N30" s="43" t="s">
        <v>42</v>
      </c>
      <c r="O30" s="55"/>
      <c r="P30" s="36" t="s">
        <v>32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2"/>
      <c r="AC30" s="2"/>
      <c r="AD30" s="2"/>
      <c r="AE30" s="2"/>
      <c r="AF30" s="2"/>
      <c r="AG30" s="2"/>
      <c r="AH30" s="2"/>
    </row>
    <row r="31" spans="2:34" ht="18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2"/>
      <c r="AC31" s="2"/>
      <c r="AD31" s="2"/>
      <c r="AE31" s="2"/>
      <c r="AF31" s="2"/>
      <c r="AG31" s="2"/>
      <c r="AH31" s="2"/>
    </row>
    <row r="32" spans="1:34" ht="18">
      <c r="A32" s="2"/>
      <c r="B32" s="31"/>
      <c r="C32" s="31"/>
      <c r="D32" s="31"/>
      <c r="E32" s="31"/>
      <c r="F32" s="31"/>
      <c r="G32" s="31"/>
      <c r="H32" s="31"/>
      <c r="I32" s="45">
        <f>N12</f>
        <v>13</v>
      </c>
      <c r="J32" s="31"/>
      <c r="K32" s="31"/>
      <c r="L32" s="31"/>
      <c r="M32" s="31"/>
      <c r="N32" s="43" t="s">
        <v>96</v>
      </c>
      <c r="O32" s="55">
        <v>15</v>
      </c>
      <c r="P32" s="36" t="s">
        <v>83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2"/>
      <c r="AC32" s="2"/>
      <c r="AD32" s="2"/>
      <c r="AE32" s="2"/>
      <c r="AF32" s="2"/>
      <c r="AG32" s="2"/>
      <c r="AH32" s="2"/>
    </row>
    <row r="33" spans="1:34" ht="18">
      <c r="A33" s="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8">
        <f>2*E28+G30+I32+L34+I32+G37+G30+L34+G37</f>
        <v>96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8">
      <c r="A34" s="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45">
        <f>M12+1</f>
        <v>5</v>
      </c>
      <c r="M34" s="5" t="s">
        <v>45</v>
      </c>
      <c r="N34" s="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8">
      <c r="A35" s="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41"/>
      <c r="N35" s="41"/>
      <c r="O35" s="44" t="s">
        <v>44</v>
      </c>
      <c r="P35" s="56" t="s">
        <v>55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8">
      <c r="A36" s="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5" t="s">
        <v>97</v>
      </c>
      <c r="N36" s="3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8">
      <c r="A37" s="2"/>
      <c r="B37" s="31"/>
      <c r="C37" s="31"/>
      <c r="D37" s="31"/>
      <c r="E37" s="31"/>
      <c r="F37" s="31"/>
      <c r="G37" s="45">
        <f>P12</f>
        <v>9</v>
      </c>
      <c r="H37" s="31"/>
      <c r="I37" s="31"/>
      <c r="J37" s="31"/>
      <c r="K37" s="31"/>
      <c r="L37" s="2"/>
      <c r="M37" s="5" t="s">
        <v>98</v>
      </c>
      <c r="N37" s="3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8">
      <c r="A38" s="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>
      <c r="A39" s="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5" t="s">
        <v>100</v>
      </c>
      <c r="N39" s="3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8">
      <c r="A40" s="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" t="s">
        <v>99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8">
      <c r="A41" s="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>
      <c r="A42" s="32" t="s">
        <v>48</v>
      </c>
      <c r="B42" s="31"/>
      <c r="C42" s="31"/>
      <c r="D42" s="31" t="s">
        <v>87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/>
      <c r="P42" s="27"/>
      <c r="Q42" s="27"/>
      <c r="R42" s="27"/>
      <c r="S42" s="27"/>
      <c r="T42" s="27"/>
      <c r="U42" s="27"/>
      <c r="V42" s="27"/>
      <c r="W42" s="2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8">
      <c r="A43" s="2"/>
      <c r="B43" s="31"/>
      <c r="C43" s="31"/>
      <c r="D43" s="31"/>
      <c r="E43" s="2"/>
      <c r="F43" s="38">
        <f>R11*M11+3</f>
        <v>275</v>
      </c>
      <c r="G43" s="2"/>
      <c r="H43" s="38">
        <f>(F43-MOD(F43,10))/10</f>
        <v>27</v>
      </c>
      <c r="I43" s="2"/>
      <c r="J43" s="38">
        <f>MOD(F43,10)</f>
        <v>5</v>
      </c>
      <c r="K43" s="2"/>
      <c r="L43" s="2"/>
      <c r="M43" s="5" t="s">
        <v>59</v>
      </c>
      <c r="N43" s="3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1"/>
      <c r="AA43" s="31"/>
      <c r="AB43" s="2"/>
      <c r="AC43" s="2"/>
      <c r="AD43" s="2"/>
      <c r="AE43" s="2"/>
      <c r="AF43" s="2"/>
      <c r="AG43" s="2"/>
      <c r="AH43" s="2"/>
    </row>
    <row r="44" spans="1:34" ht="18">
      <c r="A44" s="2"/>
      <c r="B44" s="31"/>
      <c r="C44" s="31"/>
      <c r="D44" s="31"/>
      <c r="E44" s="31"/>
      <c r="F44" s="45">
        <f>H43</f>
        <v>27</v>
      </c>
      <c r="G44" s="45" t="s">
        <v>14</v>
      </c>
      <c r="H44" s="45">
        <f>J43</f>
        <v>5</v>
      </c>
      <c r="I44" s="45" t="s">
        <v>13</v>
      </c>
      <c r="J44" s="31"/>
      <c r="K44" s="31"/>
      <c r="L44" s="31"/>
      <c r="M44" s="5" t="s">
        <v>101</v>
      </c>
      <c r="N44" s="3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1"/>
      <c r="AA44" s="31"/>
      <c r="AB44" s="2"/>
      <c r="AC44" s="2"/>
      <c r="AD44" s="2"/>
      <c r="AE44" s="2"/>
      <c r="AF44" s="2"/>
      <c r="AG44" s="2"/>
      <c r="AH44" s="2"/>
    </row>
    <row r="45" spans="1:34" ht="18">
      <c r="A45" s="2"/>
      <c r="B45" s="31"/>
      <c r="C45" s="31"/>
      <c r="D45" s="31"/>
      <c r="E45" s="31"/>
      <c r="F45" s="31"/>
      <c r="G45" s="31"/>
      <c r="H45" s="31"/>
      <c r="I45" s="31"/>
      <c r="J45" s="31"/>
      <c r="K45" s="38">
        <f>M11*M12+5</f>
        <v>73</v>
      </c>
      <c r="L45" s="2"/>
      <c r="M45" s="38">
        <f>(K45-MOD(K45,10))/10</f>
        <v>7</v>
      </c>
      <c r="N45" s="2"/>
      <c r="O45" s="38">
        <f>MOD(K45,10)</f>
        <v>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31"/>
      <c r="AA45" s="31"/>
      <c r="AB45" s="2"/>
      <c r="AC45" s="2"/>
      <c r="AD45" s="2"/>
      <c r="AE45" s="2"/>
      <c r="AF45" s="2"/>
      <c r="AG45" s="2"/>
      <c r="AH45" s="2"/>
    </row>
    <row r="46" spans="1:34" ht="18">
      <c r="A46" s="2"/>
      <c r="B46" s="31"/>
      <c r="C46" s="31"/>
      <c r="D46" s="31"/>
      <c r="E46" s="31"/>
      <c r="F46" s="31"/>
      <c r="G46" s="31"/>
      <c r="H46" s="31"/>
      <c r="I46" s="31"/>
      <c r="J46" s="31"/>
      <c r="K46" s="45">
        <f>M45</f>
        <v>7</v>
      </c>
      <c r="L46" s="45" t="s">
        <v>14</v>
      </c>
      <c r="M46" s="57">
        <f>O45</f>
        <v>3</v>
      </c>
      <c r="N46" s="45" t="s">
        <v>13</v>
      </c>
      <c r="O46" s="31"/>
      <c r="P46" s="31"/>
      <c r="Q46" s="31"/>
      <c r="R46" s="31"/>
      <c r="S46" s="31"/>
      <c r="T46" s="31"/>
      <c r="U46" s="31"/>
      <c r="V46" s="31"/>
      <c r="W46" s="31"/>
      <c r="X46" s="28"/>
      <c r="Y46" s="31"/>
      <c r="Z46" s="31"/>
      <c r="AA46" s="31"/>
      <c r="AB46" s="2"/>
      <c r="AC46" s="2"/>
      <c r="AD46" s="2"/>
      <c r="AE46" s="2"/>
      <c r="AF46" s="2"/>
      <c r="AG46" s="2"/>
      <c r="AH46" s="2"/>
    </row>
    <row r="47" spans="1:34" ht="18">
      <c r="A47" s="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8">
        <f>F43</f>
        <v>275</v>
      </c>
      <c r="P47" s="31"/>
      <c r="Q47" s="2"/>
      <c r="R47" s="48">
        <f>K45</f>
        <v>73</v>
      </c>
      <c r="S47" s="31"/>
      <c r="T47" s="31"/>
      <c r="U47" s="28">
        <f>O47*R47</f>
        <v>20075</v>
      </c>
      <c r="V47" s="31"/>
      <c r="W47" s="2"/>
      <c r="X47" s="38">
        <f>(U47-MOD(U47,100))/100</f>
        <v>200</v>
      </c>
      <c r="Y47" s="2"/>
      <c r="Z47" s="38">
        <f>MOD(U47,100)</f>
        <v>75</v>
      </c>
      <c r="AA47" s="31"/>
      <c r="AB47" s="2"/>
      <c r="AC47" s="2"/>
      <c r="AD47" s="2"/>
      <c r="AF47" s="2"/>
      <c r="AG47" s="2"/>
      <c r="AH47" s="2"/>
    </row>
    <row r="48" spans="1:34" ht="18.75">
      <c r="A48" s="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 t="s">
        <v>39</v>
      </c>
      <c r="M48" s="31"/>
      <c r="N48" s="31"/>
      <c r="O48" s="55">
        <v>275</v>
      </c>
      <c r="P48" s="42" t="s">
        <v>13</v>
      </c>
      <c r="Q48" s="41"/>
      <c r="R48" s="55">
        <v>73</v>
      </c>
      <c r="S48" s="42" t="s">
        <v>40</v>
      </c>
      <c r="T48" s="41"/>
      <c r="U48" s="55">
        <v>20075</v>
      </c>
      <c r="V48" s="36" t="s">
        <v>23</v>
      </c>
      <c r="W48" s="23" t="s">
        <v>9</v>
      </c>
      <c r="X48" s="37">
        <v>200</v>
      </c>
      <c r="Y48" s="36" t="s">
        <v>31</v>
      </c>
      <c r="Z48" s="37">
        <v>75</v>
      </c>
      <c r="AA48" s="36" t="s">
        <v>23</v>
      </c>
      <c r="AC48" s="2"/>
      <c r="AD48" s="2"/>
      <c r="AE48" s="2"/>
      <c r="AF48" s="2"/>
      <c r="AG48" s="2"/>
      <c r="AH48" s="2"/>
    </row>
    <row r="49" spans="1:34" ht="18">
      <c r="A49" s="2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D49" s="31"/>
      <c r="AE49" s="2"/>
      <c r="AF49" s="2"/>
      <c r="AG49" s="2"/>
      <c r="AH49" s="2"/>
    </row>
    <row r="50" spans="1:34" ht="18">
      <c r="A50" s="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 t="s">
        <v>103</v>
      </c>
      <c r="P50" s="31"/>
      <c r="R50" s="55">
        <v>275</v>
      </c>
      <c r="S50" s="42" t="s">
        <v>13</v>
      </c>
      <c r="T50" s="78" t="s">
        <v>92</v>
      </c>
      <c r="U50" s="55">
        <v>73</v>
      </c>
      <c r="V50" s="42" t="s">
        <v>13</v>
      </c>
      <c r="W50" s="78" t="s">
        <v>93</v>
      </c>
      <c r="X50" s="55">
        <v>696</v>
      </c>
      <c r="Y50" s="36" t="s">
        <v>13</v>
      </c>
      <c r="Z50" s="23" t="s">
        <v>9</v>
      </c>
      <c r="AA50" s="37">
        <v>69</v>
      </c>
      <c r="AB50" s="36" t="s">
        <v>14</v>
      </c>
      <c r="AC50" s="37">
        <v>6</v>
      </c>
      <c r="AD50" s="36" t="s">
        <v>13</v>
      </c>
      <c r="AE50" s="2"/>
      <c r="AF50" s="2"/>
      <c r="AG50" s="2"/>
      <c r="AH50" s="2"/>
    </row>
    <row r="51" spans="1:34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8">
        <f>F43</f>
        <v>275</v>
      </c>
      <c r="S51" s="2"/>
      <c r="T51" s="2"/>
      <c r="U51" s="48">
        <f>K45</f>
        <v>73</v>
      </c>
      <c r="V51" s="2"/>
      <c r="W51" s="2"/>
      <c r="X51" s="28">
        <f>2*(R51+U51)</f>
        <v>696</v>
      </c>
      <c r="Y51" s="31"/>
      <c r="AA51" s="38">
        <f>(X51-MOD(X51,10))/10</f>
        <v>69</v>
      </c>
      <c r="AC51" s="38">
        <f>MOD(X51,10)</f>
        <v>6</v>
      </c>
      <c r="AD51" s="2"/>
      <c r="AE51" s="2"/>
      <c r="AF51" s="2"/>
      <c r="AG51" s="2"/>
      <c r="AH51" s="2"/>
    </row>
    <row r="52" spans="1:3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>
      <c r="A54" s="38"/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38"/>
      <c r="S54" s="2"/>
      <c r="T54" s="38"/>
      <c r="U54" s="2"/>
      <c r="V54" s="2"/>
      <c r="W54" s="27"/>
      <c r="X54" s="27"/>
      <c r="Y54" s="27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>
      <c r="A55" s="32" t="s">
        <v>49</v>
      </c>
      <c r="B55" s="31"/>
      <c r="C55" s="31"/>
      <c r="D55" s="31" t="s">
        <v>50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7"/>
      <c r="P55" s="27"/>
      <c r="Q55" s="27"/>
      <c r="R55" s="27"/>
      <c r="S55" s="27"/>
      <c r="T55" s="27"/>
      <c r="U55" s="27"/>
      <c r="V55" s="27"/>
      <c r="W55" s="2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>
      <c r="A56" s="2"/>
      <c r="B56" s="31"/>
      <c r="C56" s="31"/>
      <c r="D56" s="31" t="s">
        <v>104</v>
      </c>
      <c r="E56" s="2"/>
      <c r="F56" s="2"/>
      <c r="G56" s="2"/>
      <c r="H56" s="2"/>
      <c r="I56" s="2"/>
      <c r="J56" s="2"/>
      <c r="K56" s="2"/>
      <c r="L56" s="2"/>
      <c r="M56" s="2"/>
      <c r="N56" s="3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1"/>
      <c r="AA56" s="31"/>
      <c r="AB56" s="2"/>
      <c r="AC56" s="2"/>
      <c r="AD56" s="2"/>
      <c r="AE56" s="2"/>
      <c r="AF56" s="2"/>
      <c r="AG56" s="2"/>
      <c r="AH56" s="2"/>
    </row>
    <row r="57" spans="1:34" ht="23.25">
      <c r="A57" s="2"/>
      <c r="B57" s="31"/>
      <c r="C57" s="31"/>
      <c r="D57" s="31"/>
      <c r="E57" s="31"/>
      <c r="F57" s="31" t="s">
        <v>51</v>
      </c>
      <c r="G57" s="50">
        <f>M11*N11</f>
        <v>68</v>
      </c>
      <c r="H57" s="45" t="s">
        <v>13</v>
      </c>
      <c r="I57" s="31"/>
      <c r="J57" s="31"/>
      <c r="K57" s="31"/>
      <c r="L57" s="31"/>
      <c r="M57" s="31"/>
      <c r="N57" s="53" t="s">
        <v>53</v>
      </c>
      <c r="O57" s="53"/>
      <c r="P57" s="54"/>
      <c r="Q57" s="53"/>
      <c r="R57" s="53" t="s">
        <v>54</v>
      </c>
      <c r="S57" s="54"/>
      <c r="T57" s="53"/>
      <c r="U57" s="2"/>
      <c r="V57" s="2"/>
      <c r="W57" s="2"/>
      <c r="X57" s="2"/>
      <c r="Y57" s="2"/>
      <c r="Z57" s="31"/>
      <c r="AA57" s="31"/>
      <c r="AB57" s="2"/>
      <c r="AC57" s="2"/>
      <c r="AD57" s="2"/>
      <c r="AE57" s="2"/>
      <c r="AF57" s="2"/>
      <c r="AG57" s="2"/>
      <c r="AH57" s="2"/>
    </row>
    <row r="58" spans="1:34" ht="23.25">
      <c r="A58" s="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48">
        <f>G59/G57</f>
        <v>13</v>
      </c>
      <c r="M58" s="31"/>
      <c r="N58" s="53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2"/>
      <c r="AC58" s="2"/>
      <c r="AD58" s="2"/>
      <c r="AE58" s="2"/>
      <c r="AF58" s="2"/>
      <c r="AG58" s="2"/>
      <c r="AH58" s="2"/>
    </row>
    <row r="59" spans="1:34" ht="18.75">
      <c r="A59" s="2"/>
      <c r="B59" s="31"/>
      <c r="C59" s="31"/>
      <c r="D59" s="31"/>
      <c r="F59" s="43" t="s">
        <v>42</v>
      </c>
      <c r="G59" s="49">
        <f>M11*N12*N11</f>
        <v>884</v>
      </c>
      <c r="H59" s="51" t="s">
        <v>23</v>
      </c>
      <c r="I59" s="31"/>
      <c r="J59" s="31"/>
      <c r="K59" s="31" t="s">
        <v>38</v>
      </c>
      <c r="L59" s="58"/>
      <c r="M59" s="45" t="s">
        <v>13</v>
      </c>
      <c r="N59" s="31"/>
      <c r="O59" s="31" t="s">
        <v>102</v>
      </c>
      <c r="P59" s="2"/>
      <c r="Q59" s="2"/>
      <c r="S59" s="43" t="s">
        <v>105</v>
      </c>
      <c r="T59" s="55">
        <v>15</v>
      </c>
      <c r="U59" s="42" t="s">
        <v>13</v>
      </c>
      <c r="V59" s="78" t="s">
        <v>92</v>
      </c>
      <c r="W59" s="55">
        <v>7</v>
      </c>
      <c r="X59" s="42" t="s">
        <v>13</v>
      </c>
      <c r="Y59" s="78" t="s">
        <v>95</v>
      </c>
      <c r="Z59" s="55">
        <v>44</v>
      </c>
      <c r="AA59" s="36" t="s">
        <v>13</v>
      </c>
      <c r="AB59" s="2"/>
      <c r="AC59" s="2"/>
      <c r="AD59" s="2"/>
      <c r="AE59" s="2"/>
      <c r="AF59" s="2"/>
      <c r="AG59" s="2"/>
      <c r="AH59" s="2"/>
    </row>
    <row r="60" spans="1:34" ht="18">
      <c r="A60" s="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"/>
      <c r="P60" s="2"/>
      <c r="Q60" s="2"/>
      <c r="R60" s="2"/>
      <c r="S60" s="2"/>
      <c r="T60" s="28">
        <f>G57</f>
        <v>68</v>
      </c>
      <c r="U60" s="2"/>
      <c r="V60" s="2"/>
      <c r="W60" s="48">
        <f>L58</f>
        <v>13</v>
      </c>
      <c r="X60" s="2"/>
      <c r="Y60" s="2"/>
      <c r="Z60" s="28">
        <f>2*(T60+W60)</f>
        <v>162</v>
      </c>
      <c r="AA60" s="31"/>
      <c r="AB60" s="2"/>
      <c r="AC60" s="2"/>
      <c r="AD60" s="2"/>
      <c r="AE60" s="2"/>
      <c r="AF60" s="2"/>
      <c r="AG60" s="2"/>
      <c r="AH60" s="2"/>
    </row>
    <row r="61" spans="1:34" ht="18">
      <c r="A61" s="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1"/>
      <c r="AA61" s="31"/>
      <c r="AB61" s="2"/>
      <c r="AC61" s="2"/>
      <c r="AD61" s="2"/>
      <c r="AE61" s="2"/>
      <c r="AF61" s="2"/>
      <c r="AG61" s="2"/>
      <c r="AH61" s="2"/>
    </row>
    <row r="62" spans="1:34" ht="18">
      <c r="A62" s="2"/>
      <c r="B62" s="31"/>
      <c r="C62" s="31"/>
      <c r="D62" s="31"/>
      <c r="E62" s="31"/>
      <c r="F62" s="31"/>
      <c r="G62" s="31"/>
      <c r="H62" s="31"/>
      <c r="I62" s="31"/>
      <c r="J62" s="31"/>
      <c r="K62" s="31"/>
      <c r="M62" s="31"/>
      <c r="N62" s="31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"/>
      <c r="Z62" s="31"/>
      <c r="AA62" s="31"/>
      <c r="AB62" s="2"/>
      <c r="AC62" s="2"/>
      <c r="AD62" s="2"/>
      <c r="AE62" s="2"/>
      <c r="AF62" s="2"/>
      <c r="AG62" s="2"/>
      <c r="AH62" s="2"/>
    </row>
    <row r="63" spans="1:34" ht="18" customHeight="1">
      <c r="A63" s="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1"/>
      <c r="Z63" s="31"/>
      <c r="AA63" s="31"/>
      <c r="AB63" s="2"/>
      <c r="AC63" s="2"/>
      <c r="AD63" s="2"/>
      <c r="AE63" s="2"/>
      <c r="AF63" s="2"/>
      <c r="AG63" s="2"/>
      <c r="AH63" s="2"/>
    </row>
    <row r="64" spans="1:34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7"/>
      <c r="L64" s="27"/>
      <c r="M64" s="2"/>
      <c r="N64" s="2"/>
      <c r="O64" s="2"/>
      <c r="P64" s="2"/>
      <c r="Q64" s="2"/>
      <c r="R64" s="2"/>
      <c r="S64" s="2"/>
      <c r="T64" s="2"/>
      <c r="U64" s="2"/>
      <c r="V64" s="2"/>
      <c r="W64" s="27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8" customHeight="1">
      <c r="A65" s="32" t="s">
        <v>60</v>
      </c>
      <c r="B65" s="31"/>
      <c r="C65" s="31"/>
      <c r="D65" s="31" t="s">
        <v>62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7"/>
      <c r="P65" s="27"/>
      <c r="Q65" s="27"/>
      <c r="R65" s="27"/>
      <c r="S65" s="27"/>
      <c r="T65" s="27"/>
      <c r="U65" s="27"/>
      <c r="V65" s="27"/>
      <c r="W65" s="27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8" customHeight="1">
      <c r="A66" s="2"/>
      <c r="B66" s="31"/>
      <c r="C66" s="31"/>
      <c r="D66" s="31" t="s">
        <v>68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customHeight="1">
      <c r="A67" s="2"/>
      <c r="B67" s="31"/>
      <c r="C67" s="31"/>
      <c r="D67" s="31" t="s">
        <v>63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8" customHeight="1">
      <c r="A68" s="2"/>
      <c r="B68" s="31"/>
      <c r="C68" s="3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8" customHeight="1">
      <c r="A69" s="2"/>
      <c r="B69" s="31"/>
      <c r="C69" s="31"/>
      <c r="D69" s="31"/>
      <c r="E69" s="2"/>
      <c r="F69" s="2"/>
      <c r="G69" s="2"/>
      <c r="H69" s="2"/>
      <c r="I69" s="2"/>
      <c r="J69" s="2"/>
      <c r="K69" s="2"/>
      <c r="L69" s="2"/>
      <c r="M69" s="2"/>
      <c r="N69" s="3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8" customHeight="1">
      <c r="A70" s="2"/>
      <c r="B70" s="31"/>
      <c r="C70" s="64"/>
      <c r="D70" s="64"/>
      <c r="E70" s="64"/>
      <c r="F70" s="65"/>
      <c r="G70" s="65"/>
      <c r="H70" s="65"/>
      <c r="I70" s="64"/>
      <c r="J70" s="64"/>
      <c r="K70" s="64"/>
      <c r="L70" s="31"/>
      <c r="M70" s="31"/>
      <c r="N70" s="31"/>
      <c r="O70" s="28">
        <f>(G71+4)*(D73+4)-G71*D73</f>
        <v>104</v>
      </c>
      <c r="P70" s="31"/>
      <c r="Q70" s="2"/>
      <c r="R70" s="2"/>
      <c r="S70" s="2"/>
      <c r="T70" s="2"/>
      <c r="U70" s="2"/>
      <c r="V70" s="3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8" customHeight="1">
      <c r="A71" s="2"/>
      <c r="B71" s="31"/>
      <c r="C71" s="64"/>
      <c r="D71" s="60"/>
      <c r="E71" s="60"/>
      <c r="F71" s="60"/>
      <c r="G71" s="61">
        <f>M11</f>
        <v>17</v>
      </c>
      <c r="H71" s="62" t="s">
        <v>61</v>
      </c>
      <c r="I71" s="63"/>
      <c r="J71" s="60"/>
      <c r="K71" s="64"/>
      <c r="L71" s="31"/>
      <c r="N71" s="43" t="s">
        <v>64</v>
      </c>
      <c r="O71" s="68"/>
      <c r="P71" s="67" t="s">
        <v>21</v>
      </c>
      <c r="Q71" s="2"/>
      <c r="R71" s="2"/>
      <c r="S71" s="2"/>
      <c r="T71" s="2"/>
      <c r="U71" s="2"/>
      <c r="V71" s="3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customHeight="1">
      <c r="A72" s="2"/>
      <c r="B72" s="31"/>
      <c r="C72" s="64"/>
      <c r="D72" s="60"/>
      <c r="E72" s="60"/>
      <c r="F72" s="60"/>
      <c r="G72" s="60"/>
      <c r="H72" s="60"/>
      <c r="I72" s="60"/>
      <c r="J72" s="60"/>
      <c r="K72" s="65"/>
      <c r="L72" s="2"/>
      <c r="M72" s="2"/>
      <c r="N72" s="31"/>
      <c r="O72" s="31"/>
      <c r="P72" s="31"/>
      <c r="Q72" s="2"/>
      <c r="R72" s="2"/>
      <c r="S72" s="2"/>
      <c r="T72" s="2"/>
      <c r="U72" s="2"/>
      <c r="V72" s="31"/>
      <c r="W72" s="3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8" customHeight="1">
      <c r="A73" s="5"/>
      <c r="B73" s="5"/>
      <c r="C73" s="66"/>
      <c r="D73" s="61">
        <f>M12+1</f>
        <v>5</v>
      </c>
      <c r="E73" s="62" t="s">
        <v>61</v>
      </c>
      <c r="F73" s="63"/>
      <c r="G73" s="60"/>
      <c r="H73" s="60"/>
      <c r="I73" s="60"/>
      <c r="J73" s="60"/>
      <c r="K73" s="64"/>
      <c r="L73" s="31"/>
      <c r="M73" s="5" t="s">
        <v>45</v>
      </c>
      <c r="N73" s="3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8" customHeight="1">
      <c r="A74" s="5"/>
      <c r="B74" s="5"/>
      <c r="C74" s="66"/>
      <c r="D74" s="60"/>
      <c r="E74" s="60"/>
      <c r="F74" s="60"/>
      <c r="G74" s="60"/>
      <c r="H74" s="60"/>
      <c r="I74" s="60"/>
      <c r="J74" s="60"/>
      <c r="K74" s="64"/>
      <c r="L74" s="2"/>
      <c r="M74" s="41"/>
      <c r="N74" s="41"/>
      <c r="O74" s="44" t="s">
        <v>44</v>
      </c>
      <c r="P74" s="56" t="s">
        <v>55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8" customHeight="1">
      <c r="A75" s="5"/>
      <c r="B75" s="5"/>
      <c r="C75" s="66"/>
      <c r="D75" s="60"/>
      <c r="E75" s="60"/>
      <c r="F75" s="60"/>
      <c r="G75" s="60"/>
      <c r="H75" s="60"/>
      <c r="I75" s="60"/>
      <c r="J75" s="60"/>
      <c r="K75" s="64"/>
      <c r="L75" s="2"/>
      <c r="M75" s="2" t="s">
        <v>66</v>
      </c>
      <c r="N75" s="2"/>
      <c r="O75" s="2"/>
      <c r="P75" s="2"/>
      <c r="Q75" s="2"/>
      <c r="R75" s="2"/>
      <c r="S75" s="2"/>
      <c r="T75" s="2"/>
      <c r="U75" s="2"/>
      <c r="V75" s="2"/>
      <c r="W75" s="27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>
      <c r="A76" s="5"/>
      <c r="B76" s="5"/>
      <c r="C76" s="66"/>
      <c r="D76" s="66"/>
      <c r="E76" s="66"/>
      <c r="F76" s="66"/>
      <c r="G76" s="66"/>
      <c r="H76" s="66"/>
      <c r="I76" s="66"/>
      <c r="J76" s="66"/>
      <c r="K76" s="66"/>
      <c r="L76" s="5"/>
      <c r="M76" s="2" t="s">
        <v>65</v>
      </c>
      <c r="N76" s="5"/>
      <c r="O76" s="5"/>
      <c r="P76" s="2"/>
      <c r="Q76" s="39"/>
      <c r="R76" s="39"/>
      <c r="S76" s="2"/>
      <c r="T76" s="2"/>
      <c r="U76" s="2"/>
      <c r="V76" s="27"/>
      <c r="W76" s="27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2" t="s">
        <v>69</v>
      </c>
      <c r="N77" s="5"/>
      <c r="O77" s="5"/>
      <c r="P77" s="2"/>
      <c r="Q77" s="2"/>
      <c r="R77" s="2"/>
      <c r="S77" s="2"/>
      <c r="T77" s="2"/>
      <c r="U77" s="2"/>
      <c r="V77" s="27"/>
      <c r="W77" s="27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2" t="s">
        <v>67</v>
      </c>
      <c r="N78" s="5"/>
      <c r="O78" s="5"/>
      <c r="P78" s="2"/>
      <c r="Q78" s="2"/>
      <c r="R78" s="2"/>
      <c r="S78" s="2"/>
      <c r="T78" s="2"/>
      <c r="U78" s="2"/>
      <c r="V78" s="27"/>
      <c r="W78" s="27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7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7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400" ht="12.75">
      <c r="O400" s="17" t="s">
        <v>7</v>
      </c>
    </row>
  </sheetData>
  <sheetProtection password="8089" sheet="1" objects="1" scenarios="1" selectLockedCells="1"/>
  <conditionalFormatting sqref="O30 O48 R48 U48 L59 X48 Z48 O71">
    <cfRule type="cellIs" priority="1" dxfId="0" operator="equal" stopIfTrue="1">
      <formula>L29</formula>
    </cfRule>
    <cfRule type="cellIs" priority="2" dxfId="1" operator="notEqual" stopIfTrue="1">
      <formula>L29</formula>
    </cfRule>
  </conditionalFormatting>
  <conditionalFormatting sqref="R18 U18 X18 T23 Q23 X23 O32 U50 R50 X50 AA50 AC50 W59 T59 Z59">
    <cfRule type="cellIs" priority="3" dxfId="0" operator="equal" stopIfTrue="1">
      <formula>O19</formula>
    </cfRule>
    <cfRule type="cellIs" priority="4" dxfId="1" operator="notEqual" stopIfTrue="1">
      <formula>O19</formula>
    </cfRule>
  </conditionalFormatting>
  <conditionalFormatting sqref="Z60 W60 T60 X51 O70 S57 P57 R51 L58 O62:X63 R47 U47 O47 O29 X19 U19 R19 X46 M26:M27 X24 V10:V11 M12:T12 M11:R11 T10:T11 T24 Q24 O33 U51">
    <cfRule type="expression" priority="5" dxfId="2" stopIfTrue="1">
      <formula>$H$1=852456</formula>
    </cfRule>
    <cfRule type="expression" priority="6" dxfId="3" stopIfTrue="1">
      <formula>$H$1&lt;&gt;852456</formula>
    </cfRule>
  </conditionalFormatting>
  <conditionalFormatting sqref="AC51 AA51 K71 J71:J74 H75:J75 G60:H61 K73:K75 R54 A54:B54 G72:I74 T54 K58 J58:J61 K60:K63 H62:J63 I57:I61 L63 G58:H58 I70 Z47 X47 K19 J19:J22 G19:H22 I18:I22 J43 G45:J48 K45 M45 O45 G38:G41 L38:L41 L35:L36 G36 L25:L28 K24:K28 K21:K22 H36:J41 F43 H49:J50 H43 H29 K47:K50 I24:J29 H24:H27">
    <cfRule type="expression" priority="7" dxfId="2" stopIfTrue="1">
      <formula>$H$1=852456</formula>
    </cfRule>
    <cfRule type="expression" priority="8" dxfId="4" stopIfTrue="1">
      <formula>$H$1&lt;&gt;852456</formula>
    </cfRule>
  </conditionalFormatting>
  <conditionalFormatting sqref="Q76:R76">
    <cfRule type="expression" priority="9" dxfId="5" stopIfTrue="1">
      <formula>AND($N$70="ja",$D$76&gt;0)</formula>
    </cfRule>
    <cfRule type="expression" priority="10" dxfId="4" stopIfTrue="1">
      <formula>OR($N$70&lt;&gt;"ja",$D$76&lt;=0)</formula>
    </cfRule>
  </conditionalFormatting>
  <conditionalFormatting sqref="M75:M78">
    <cfRule type="expression" priority="11" dxfId="2" stopIfTrue="1">
      <formula>$P$74="ja"</formula>
    </cfRule>
    <cfRule type="expression" priority="12" dxfId="4" stopIfTrue="1">
      <formula>$P$74&lt;&gt;"ja"</formula>
    </cfRule>
  </conditionalFormatting>
  <conditionalFormatting sqref="M36:M37 M39:M40">
    <cfRule type="expression" priority="13" dxfId="6" stopIfTrue="1">
      <formula>$P$35="ja"</formula>
    </cfRule>
    <cfRule type="expression" priority="14" dxfId="4" stopIfTrue="1">
      <formula>$P$35&lt;&gt;"ja"</formula>
    </cfRule>
  </conditionalFormatting>
  <conditionalFormatting sqref="D29:F38">
    <cfRule type="expression" priority="15" dxfId="7" stopIfTrue="1">
      <formula>$P$35="ja"</formula>
    </cfRule>
  </conditionalFormatting>
  <conditionalFormatting sqref="G33:K35">
    <cfRule type="expression" priority="16" dxfId="8" stopIfTrue="1">
      <formula>$P$35="ja"</formula>
    </cfRule>
  </conditionalFormatting>
  <hyperlinks>
    <hyperlink ref="A3" location="'Flächeneinheiten umwandeln I'!B10" display="Zurück zur Auswahl"/>
  </hyperlinks>
  <printOptions/>
  <pageMargins left="0.75" right="0.75" top="1" bottom="1" header="0.4921259845" footer="0.4921259845"/>
  <pageSetup horizontalDpi="360" verticalDpi="360" orientation="portrait" paperSize="9" scale="52" r:id="rId2"/>
  <rowBreaks count="1" manualBreakCount="1">
    <brk id="75" max="255" man="1"/>
  </rowBreaks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K95"/>
  <sheetViews>
    <sheetView workbookViewId="0" topLeftCell="A1">
      <selection activeCell="M79" sqref="M79"/>
    </sheetView>
  </sheetViews>
  <sheetFormatPr defaultColWidth="11.421875" defaultRowHeight="12.75"/>
  <cols>
    <col min="1" max="1" width="21.140625" style="0" customWidth="1"/>
    <col min="3" max="12" width="4.28125" style="0" customWidth="1"/>
    <col min="13" max="13" width="4.140625" style="0" customWidth="1"/>
    <col min="14" max="28" width="4.28125" style="0" customWidth="1"/>
    <col min="29" max="29" width="5.421875" style="0" customWidth="1"/>
    <col min="30" max="32" width="4.28125" style="0" customWidth="1"/>
  </cols>
  <sheetData>
    <row r="1" spans="1:31" ht="20.25">
      <c r="A1" s="2"/>
      <c r="B1" s="4"/>
      <c r="C1" s="2"/>
      <c r="D1" s="20"/>
      <c r="E1" s="20"/>
      <c r="F1" s="20"/>
      <c r="G1" s="20"/>
      <c r="H1" s="21"/>
      <c r="I1" s="20"/>
      <c r="J1" s="20"/>
      <c r="K1" s="20"/>
      <c r="L1" s="2"/>
      <c r="M1" s="18" t="s">
        <v>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>
      <c r="A2" s="2"/>
      <c r="B2" s="4" t="s">
        <v>120</v>
      </c>
      <c r="C2" s="2"/>
      <c r="D2" s="2"/>
      <c r="E2" s="2"/>
      <c r="F2" s="2"/>
      <c r="G2" s="2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40" t="s">
        <v>10</v>
      </c>
      <c r="B3" s="5"/>
      <c r="C3" s="5"/>
      <c r="D3" s="5"/>
      <c r="E3" s="5"/>
      <c r="F3" s="5"/>
      <c r="G3" s="5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/>
      <c r="B4" s="6" t="s">
        <v>3</v>
      </c>
      <c r="C4" s="6"/>
      <c r="D4" s="6"/>
      <c r="E4" s="6"/>
      <c r="F4" s="6"/>
      <c r="G4" s="6"/>
      <c r="H4" s="16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/>
      <c r="B5" s="6" t="s">
        <v>4</v>
      </c>
      <c r="C5" s="6"/>
      <c r="D5" s="6"/>
      <c r="E5" s="6"/>
      <c r="F5" s="6"/>
      <c r="G5" s="6"/>
      <c r="H5" s="16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/>
      <c r="B6" s="7" t="s">
        <v>5</v>
      </c>
      <c r="C6" s="7"/>
      <c r="D6" s="7"/>
      <c r="E6" s="7"/>
      <c r="F6" s="7"/>
      <c r="G6" s="7"/>
      <c r="H6" s="14"/>
      <c r="I6" s="15"/>
      <c r="J6" s="15"/>
      <c r="K6" s="15"/>
      <c r="L6" s="15"/>
      <c r="M6" s="15"/>
      <c r="N6" s="15"/>
      <c r="O6" s="15"/>
      <c r="P6" s="15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/>
      <c r="B7" s="8" t="s">
        <v>6</v>
      </c>
      <c r="C7" s="8"/>
      <c r="D7" s="8"/>
      <c r="E7" s="8"/>
      <c r="F7" s="8"/>
      <c r="G7" s="8"/>
      <c r="H7" s="12"/>
      <c r="I7" s="13"/>
      <c r="J7" s="13"/>
      <c r="K7" s="13"/>
      <c r="L7" s="13"/>
      <c r="M7" s="13"/>
      <c r="N7" s="13"/>
      <c r="O7" s="13"/>
      <c r="P7" s="13"/>
      <c r="Q7" s="1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/>
      <c r="B8" s="9" t="s">
        <v>11</v>
      </c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0"/>
      <c r="O8" s="10"/>
      <c r="P8" s="10"/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">
      <c r="A10" s="5" t="s">
        <v>2</v>
      </c>
      <c r="B10" s="22">
        <v>1</v>
      </c>
      <c r="C10" s="2"/>
      <c r="D10" s="2"/>
      <c r="E10" s="2"/>
      <c r="F10" s="2"/>
      <c r="G10" s="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 t="s">
        <v>1</v>
      </c>
      <c r="U10" s="27"/>
      <c r="V10" s="28" t="s">
        <v>0</v>
      </c>
      <c r="W10" s="27"/>
      <c r="X10" s="2"/>
      <c r="Y10" s="2"/>
      <c r="Z10" s="2"/>
      <c r="AA10" s="2"/>
      <c r="AB10" s="2"/>
      <c r="AC10" s="2"/>
      <c r="AD10" s="2"/>
      <c r="AE10" s="2"/>
    </row>
    <row r="11" spans="1:31" ht="15">
      <c r="A11" s="5"/>
      <c r="B11" s="19"/>
      <c r="C11" s="2"/>
      <c r="D11" s="2"/>
      <c r="E11" s="2"/>
      <c r="F11" s="2"/>
      <c r="G11" s="2"/>
      <c r="H11" s="27"/>
      <c r="I11" s="27"/>
      <c r="J11" s="27"/>
      <c r="K11" s="27"/>
      <c r="L11" s="27"/>
      <c r="M11" s="28">
        <f>ABS(ROUND($V$11*SIN($T11)+1,0))</f>
        <v>11</v>
      </c>
      <c r="N11" s="28">
        <f>ABS(ROUND($V$11*SIN($T11+1)+1,0))</f>
        <v>3</v>
      </c>
      <c r="O11" s="28">
        <f>ABS(ROUND($V$11*SIN($T11+2)+1,0))</f>
        <v>7</v>
      </c>
      <c r="P11" s="28">
        <f>ABS(ROUND($V$11*SIN(2*($T11+3))+1,0))</f>
        <v>5</v>
      </c>
      <c r="Q11" s="28">
        <f>ABS(ROUND($V$11*SIN($T11+4)+1,0))</f>
        <v>2</v>
      </c>
      <c r="R11" s="28">
        <f>ABS(ROUND($V$11*SIN(3*($T11+5))+1,0))</f>
        <v>10</v>
      </c>
      <c r="S11" s="27"/>
      <c r="T11" s="28">
        <v>2</v>
      </c>
      <c r="U11" s="27"/>
      <c r="V11" s="28">
        <f>B10+10</f>
        <v>11</v>
      </c>
      <c r="W11" s="27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/>
      <c r="B12" s="5"/>
      <c r="C12" s="2"/>
      <c r="D12" s="2"/>
      <c r="E12" s="2"/>
      <c r="F12" s="2"/>
      <c r="G12" s="2"/>
      <c r="H12" s="27"/>
      <c r="I12" s="27"/>
      <c r="J12" s="27"/>
      <c r="K12" s="27"/>
      <c r="L12" s="27"/>
      <c r="M12" s="28">
        <f>ABS(ROUND($V$11*SIN($T12)+1,0))</f>
        <v>3</v>
      </c>
      <c r="N12" s="28">
        <f>ABS(ROUND($V$11*SIN($T12+1)+1,0))</f>
        <v>7</v>
      </c>
      <c r="O12" s="28">
        <f>ABS(ROUND($V$11*SIN($T12+2)+1,0))</f>
        <v>10</v>
      </c>
      <c r="P12" s="28">
        <f>ABS(ROUND($V$11*SIN(2*($T12+3))+1,0))</f>
        <v>5</v>
      </c>
      <c r="Q12" s="28">
        <f>ABS(ROUND($V$11*SIN($T12+4)+1,0))</f>
        <v>8</v>
      </c>
      <c r="R12" s="28">
        <f>ABS(ROUND($V$11*SIN(3*($T12+5))+1,0))</f>
        <v>9</v>
      </c>
      <c r="S12" s="28"/>
      <c r="T12" s="28">
        <v>3</v>
      </c>
      <c r="U12" s="27"/>
      <c r="V12" s="27"/>
      <c r="W12" s="27"/>
      <c r="X12" s="2"/>
      <c r="Y12" s="2"/>
      <c r="Z12" s="2"/>
      <c r="AA12" s="2"/>
      <c r="AB12" s="2"/>
      <c r="AC12" s="2"/>
      <c r="AD12" s="2"/>
      <c r="AE12" s="2"/>
    </row>
    <row r="13" spans="1:31" ht="18">
      <c r="A13" s="2"/>
      <c r="B13" s="5"/>
      <c r="C13" s="2"/>
      <c r="D13" s="47" t="s">
        <v>58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27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7"/>
      <c r="R14" s="27"/>
      <c r="S14" s="27"/>
      <c r="T14" s="27"/>
      <c r="U14" s="27"/>
      <c r="V14" s="27"/>
      <c r="W14" s="27"/>
      <c r="X14" s="2"/>
      <c r="Y14" s="2"/>
      <c r="Z14" s="2"/>
      <c r="AA14" s="2"/>
      <c r="AB14" s="2"/>
      <c r="AC14" s="2"/>
      <c r="AD14" s="2"/>
      <c r="AE14" s="2"/>
    </row>
    <row r="15" spans="1:31" ht="18">
      <c r="A15" s="32" t="s">
        <v>110</v>
      </c>
      <c r="B15" s="73"/>
      <c r="C15" s="31"/>
      <c r="D15" s="31" t="s">
        <v>43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7"/>
      <c r="P15" s="27"/>
      <c r="Q15" s="27"/>
      <c r="R15" s="27"/>
      <c r="S15" s="27"/>
      <c r="T15" s="27"/>
      <c r="U15" s="27"/>
      <c r="V15" s="27"/>
      <c r="W15" s="27"/>
      <c r="X15" s="2"/>
      <c r="Y15" s="2"/>
      <c r="Z15" s="2"/>
      <c r="AA15" s="2"/>
      <c r="AB15" s="2"/>
      <c r="AC15" s="2"/>
      <c r="AD15" s="2"/>
      <c r="AE15" s="2"/>
    </row>
    <row r="16" spans="1:31" ht="18">
      <c r="A16" s="2"/>
      <c r="B16" s="31"/>
      <c r="C16" s="31"/>
      <c r="D16" s="31"/>
      <c r="E16" s="2"/>
      <c r="F16" s="2"/>
      <c r="G16" s="2"/>
      <c r="H16" s="2"/>
      <c r="I16" s="2"/>
      <c r="J16" s="2"/>
      <c r="K16" s="2"/>
      <c r="L16" s="2"/>
      <c r="M16" s="2"/>
      <c r="N16" s="3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1"/>
      <c r="AA16" s="31"/>
      <c r="AB16" s="2"/>
      <c r="AC16" s="2"/>
      <c r="AD16" s="2"/>
      <c r="AE16" s="2"/>
    </row>
    <row r="17" spans="1:31" ht="18">
      <c r="A17" s="2"/>
      <c r="B17" s="31"/>
      <c r="C17" s="31"/>
      <c r="D17" s="31"/>
      <c r="E17" s="31"/>
      <c r="F17" s="2"/>
      <c r="G17" s="2"/>
      <c r="H17" s="2"/>
      <c r="I17" s="31"/>
      <c r="J17" s="31"/>
      <c r="K17" s="31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1"/>
      <c r="AA17" s="31"/>
      <c r="AB17" s="2"/>
      <c r="AC17" s="2"/>
      <c r="AD17" s="2"/>
      <c r="AE17" s="2"/>
    </row>
    <row r="18" spans="1:31" ht="18">
      <c r="A18" s="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"/>
      <c r="O18" s="31"/>
      <c r="P18" s="31"/>
      <c r="Q18" s="31"/>
      <c r="R18" s="28">
        <f>M11</f>
        <v>11</v>
      </c>
      <c r="S18" s="31"/>
      <c r="T18" s="2"/>
      <c r="U18" s="28">
        <f>G19</f>
        <v>5</v>
      </c>
      <c r="V18" s="31"/>
      <c r="W18" s="31"/>
      <c r="X18" s="28">
        <f>R18*U18</f>
        <v>55</v>
      </c>
      <c r="Y18" s="31"/>
      <c r="Z18" s="31"/>
      <c r="AA18" s="31"/>
      <c r="AB18" s="2"/>
      <c r="AC18" s="2"/>
      <c r="AD18" s="2"/>
      <c r="AE18" s="2"/>
    </row>
    <row r="19" spans="1:31" ht="21">
      <c r="A19" s="2"/>
      <c r="B19" s="31"/>
      <c r="C19" s="31"/>
      <c r="D19" s="31"/>
      <c r="E19" s="31"/>
      <c r="F19" s="71" t="s">
        <v>71</v>
      </c>
      <c r="G19" s="69">
        <f>P12</f>
        <v>5</v>
      </c>
      <c r="H19" s="70" t="s">
        <v>13</v>
      </c>
      <c r="J19" s="31"/>
      <c r="K19" s="2"/>
      <c r="L19" s="2"/>
      <c r="M19" s="2"/>
      <c r="N19" s="2"/>
      <c r="O19" s="2"/>
      <c r="P19" s="31"/>
      <c r="Q19" s="43" t="s">
        <v>72</v>
      </c>
      <c r="R19" s="55"/>
      <c r="S19" s="42" t="s">
        <v>13</v>
      </c>
      <c r="T19" s="41"/>
      <c r="U19" s="55"/>
      <c r="V19" s="42" t="s">
        <v>40</v>
      </c>
      <c r="W19" s="41"/>
      <c r="X19" s="55"/>
      <c r="Y19" s="36" t="s">
        <v>23</v>
      </c>
      <c r="Z19" s="31"/>
      <c r="AA19" s="31"/>
      <c r="AB19" s="2"/>
      <c r="AC19" s="2"/>
      <c r="AD19" s="2"/>
      <c r="AE19" s="2"/>
    </row>
    <row r="20" spans="1:31" ht="18">
      <c r="A20" s="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"/>
      <c r="R20" s="2"/>
      <c r="S20" s="2"/>
      <c r="T20" s="2"/>
      <c r="U20" s="2"/>
      <c r="V20" s="2"/>
      <c r="W20" s="2"/>
      <c r="X20" s="2"/>
      <c r="Y20" s="2"/>
      <c r="Z20" s="31"/>
      <c r="AA20" s="31"/>
      <c r="AB20" s="2"/>
      <c r="AC20" s="2"/>
      <c r="AD20" s="2"/>
      <c r="AE20" s="2"/>
    </row>
    <row r="21" spans="1:37" ht="18" customHeight="1">
      <c r="A21" s="2"/>
      <c r="B21" s="31"/>
      <c r="C21" s="31"/>
      <c r="D21" s="31"/>
      <c r="E21" s="31"/>
      <c r="F21" s="31"/>
      <c r="H21" s="31"/>
      <c r="I21" s="31"/>
      <c r="J21" s="31"/>
      <c r="K21" s="3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K21" s="2"/>
    </row>
    <row r="22" spans="1:37" ht="18">
      <c r="A22" s="2"/>
      <c r="B22" s="31"/>
      <c r="C22" s="31"/>
      <c r="D22" s="31"/>
      <c r="E22" s="31"/>
      <c r="F22" s="31" t="s">
        <v>70</v>
      </c>
      <c r="G22" s="50">
        <f>M11</f>
        <v>11</v>
      </c>
      <c r="H22" s="45" t="s">
        <v>13</v>
      </c>
      <c r="I22" s="31"/>
      <c r="J22" s="31"/>
      <c r="K22" s="3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K22" s="2"/>
    </row>
    <row r="23" spans="1:31" ht="18">
      <c r="A23" s="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2"/>
      <c r="Z23" s="2"/>
      <c r="AA23" s="2"/>
      <c r="AB23" s="2"/>
      <c r="AC23" s="2"/>
      <c r="AD23" s="2"/>
      <c r="AE23" s="2"/>
    </row>
    <row r="24" spans="1:31" ht="18">
      <c r="A24" s="32" t="s">
        <v>109</v>
      </c>
      <c r="B24" s="73"/>
      <c r="C24" s="31"/>
      <c r="D24" s="31" t="s">
        <v>43</v>
      </c>
      <c r="E24" s="31"/>
      <c r="F24" s="31"/>
      <c r="G24" s="31"/>
      <c r="H24" s="31"/>
      <c r="I24" s="31"/>
      <c r="J24" s="31"/>
      <c r="K24" s="31"/>
      <c r="L24" s="31"/>
      <c r="M24" s="41"/>
      <c r="N24" s="41"/>
      <c r="O24" s="4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"/>
      <c r="AC24" s="2"/>
      <c r="AD24" s="2"/>
      <c r="AE24" s="2"/>
    </row>
    <row r="25" spans="1:31" ht="18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"/>
      <c r="AC25" s="2"/>
      <c r="AD25" s="2"/>
      <c r="AE25" s="2"/>
    </row>
    <row r="26" spans="1:31" ht="18">
      <c r="A26" s="2"/>
      <c r="B26" s="31"/>
      <c r="C26" s="31"/>
      <c r="D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2"/>
      <c r="AC26" s="2"/>
      <c r="AD26" s="2"/>
      <c r="AE26" s="2"/>
    </row>
    <row r="27" spans="1:31" ht="18">
      <c r="A27" s="2"/>
      <c r="B27" s="31"/>
      <c r="C27" s="31"/>
      <c r="D27" s="71" t="s">
        <v>73</v>
      </c>
      <c r="E27" s="72">
        <f>N11</f>
        <v>3</v>
      </c>
      <c r="F27" s="31"/>
      <c r="G27" s="31"/>
      <c r="H27" s="31"/>
      <c r="I27" s="31"/>
      <c r="J27" s="31"/>
      <c r="K27" s="31"/>
      <c r="L27" s="5" t="s">
        <v>41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2"/>
    </row>
    <row r="28" spans="1:31" ht="18">
      <c r="A28" s="2"/>
      <c r="B28" s="31"/>
      <c r="C28" s="31"/>
      <c r="D28" s="43"/>
      <c r="E28" s="31"/>
      <c r="F28" s="31"/>
      <c r="G28" s="45">
        <f>M11</f>
        <v>11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2"/>
      <c r="AC28" s="2"/>
      <c r="AD28" s="2"/>
      <c r="AE28" s="2"/>
    </row>
    <row r="29" spans="2:31" ht="18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2"/>
      <c r="AC29" s="2"/>
      <c r="AD29" s="2"/>
      <c r="AE29" s="2"/>
    </row>
    <row r="30" spans="1:31" ht="18">
      <c r="A30" s="2"/>
      <c r="B30" s="31"/>
      <c r="C30" s="31"/>
      <c r="D30" s="31"/>
      <c r="E30" s="31"/>
      <c r="F30" s="31"/>
      <c r="G30" s="31"/>
      <c r="H30" s="31"/>
      <c r="I30" s="45">
        <f>N12</f>
        <v>7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2"/>
      <c r="AC30" s="2"/>
      <c r="AD30" s="2"/>
      <c r="AE30" s="2"/>
    </row>
    <row r="31" spans="1:31" ht="18">
      <c r="A31" s="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"/>
      <c r="P31" s="2"/>
      <c r="Q31" s="2"/>
      <c r="R31" s="2"/>
      <c r="S31" s="2"/>
      <c r="T31" s="2"/>
      <c r="U31" s="28">
        <f>E27*(G28+L32+G35)+I30*L32</f>
        <v>88</v>
      </c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>
      <c r="A32" s="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45">
        <f>M12+1</f>
        <v>4</v>
      </c>
      <c r="M32" s="31"/>
      <c r="N32" s="31"/>
      <c r="O32" s="2"/>
      <c r="P32" s="2"/>
      <c r="Q32" s="2"/>
      <c r="R32" s="2"/>
      <c r="S32" s="2"/>
      <c r="T32" s="43" t="s">
        <v>42</v>
      </c>
      <c r="U32" s="55"/>
      <c r="V32" s="36" t="s">
        <v>32</v>
      </c>
      <c r="W32" s="2"/>
      <c r="X32" s="2"/>
      <c r="Y32" s="2"/>
      <c r="Z32" s="2"/>
      <c r="AA32" s="2"/>
      <c r="AB32" s="2"/>
      <c r="AC32" s="2"/>
      <c r="AD32" s="2"/>
      <c r="AE32" s="2"/>
    </row>
    <row r="33" spans="1:31" ht="18">
      <c r="A33" s="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8">
      <c r="A34" s="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5" t="s">
        <v>45</v>
      </c>
      <c r="N34" s="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">
      <c r="A35" s="2"/>
      <c r="B35" s="31"/>
      <c r="C35" s="31"/>
      <c r="D35" s="31"/>
      <c r="E35" s="31"/>
      <c r="F35" s="31"/>
      <c r="G35" s="45">
        <f>P12</f>
        <v>5</v>
      </c>
      <c r="H35" s="31"/>
      <c r="I35" s="31"/>
      <c r="J35" s="31"/>
      <c r="K35" s="31"/>
      <c r="L35" s="2"/>
      <c r="M35" s="41"/>
      <c r="N35" s="41"/>
      <c r="O35" s="44" t="s">
        <v>44</v>
      </c>
      <c r="P35" s="56" t="s">
        <v>55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">
      <c r="A36" s="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5" t="s">
        <v>74</v>
      </c>
      <c r="N36" s="3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8">
      <c r="A37" s="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5" t="s">
        <v>75</v>
      </c>
      <c r="N37" s="3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8">
      <c r="A38" s="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5" t="s">
        <v>76</v>
      </c>
      <c r="N38" s="3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8">
      <c r="A39" s="32" t="s">
        <v>108</v>
      </c>
      <c r="B39" s="73"/>
      <c r="C39" s="31" t="s">
        <v>80</v>
      </c>
      <c r="D39" s="31"/>
      <c r="E39" s="31"/>
      <c r="F39" s="31"/>
      <c r="G39" s="31"/>
      <c r="H39" s="31"/>
      <c r="I39" s="31"/>
      <c r="J39" s="31"/>
      <c r="K39" s="31"/>
      <c r="L39" s="31"/>
      <c r="M39" s="5"/>
      <c r="N39" s="3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8">
      <c r="A40" s="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"/>
      <c r="N40" s="3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8">
      <c r="A41" s="2"/>
      <c r="B41" s="31"/>
      <c r="C41" s="75" t="s">
        <v>81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8">
      <c r="A42" s="32"/>
      <c r="B42" s="31"/>
      <c r="C42" s="31" t="s">
        <v>79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/>
      <c r="P42" s="27"/>
      <c r="Q42" s="27"/>
      <c r="R42" s="27"/>
      <c r="S42" s="27"/>
      <c r="T42" s="27"/>
      <c r="U42" s="27"/>
      <c r="V42" s="27"/>
      <c r="W42" s="27"/>
      <c r="X42" s="2"/>
      <c r="Y42" s="2"/>
      <c r="Z42" s="2"/>
      <c r="AA42" s="2"/>
      <c r="AB42" s="2"/>
      <c r="AC42" s="2"/>
      <c r="AD42" s="2"/>
      <c r="AE42" s="2"/>
    </row>
    <row r="43" spans="1:31" ht="18">
      <c r="A43" s="32"/>
      <c r="B43" s="31"/>
      <c r="C43" s="31" t="s">
        <v>78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/>
      <c r="P43" s="27"/>
      <c r="Q43" s="27"/>
      <c r="R43" s="27"/>
      <c r="S43" s="27"/>
      <c r="T43" s="27"/>
      <c r="U43" s="27"/>
      <c r="V43" s="27"/>
      <c r="W43" s="27"/>
      <c r="X43" s="2"/>
      <c r="Y43" s="2"/>
      <c r="Z43" s="2"/>
      <c r="AA43" s="2"/>
      <c r="AB43" s="2"/>
      <c r="AC43" s="2"/>
      <c r="AD43" s="2"/>
      <c r="AE43" s="2"/>
    </row>
    <row r="44" spans="1:31" ht="18">
      <c r="A44" s="2"/>
      <c r="B44" s="31"/>
      <c r="C44" s="31"/>
      <c r="D44" s="31"/>
      <c r="E44" s="2"/>
      <c r="F44" s="38"/>
      <c r="G44" s="2"/>
      <c r="H44" s="38"/>
      <c r="I44" s="2"/>
      <c r="J44" s="38"/>
      <c r="K44" s="31"/>
      <c r="L44" s="31"/>
      <c r="M44" s="2"/>
      <c r="N44" s="38"/>
      <c r="O44" s="2"/>
      <c r="P44" s="38"/>
      <c r="Q44" s="2"/>
      <c r="R44" s="2"/>
      <c r="S44" s="2"/>
      <c r="T44" s="2"/>
      <c r="U44" s="2"/>
      <c r="V44" s="2"/>
      <c r="W44" s="2"/>
      <c r="X44" s="2"/>
      <c r="Y44" s="2"/>
      <c r="Z44" s="31"/>
      <c r="AA44" s="31"/>
      <c r="AB44" s="2"/>
      <c r="AC44" s="2"/>
      <c r="AD44" s="2"/>
      <c r="AE44" s="2"/>
    </row>
    <row r="45" spans="1:31" ht="18">
      <c r="A45" s="2"/>
      <c r="B45" s="31"/>
      <c r="C45" s="31"/>
      <c r="D45" s="31"/>
      <c r="E45" s="31"/>
      <c r="F45" s="45"/>
      <c r="G45" s="45"/>
      <c r="H45" s="45"/>
      <c r="I45" s="45"/>
      <c r="J45" s="31"/>
      <c r="K45" s="31"/>
      <c r="L45" s="31"/>
      <c r="M45" s="31"/>
      <c r="N45" s="45"/>
      <c r="O45" s="45"/>
      <c r="P45" s="45"/>
      <c r="Q45" s="2"/>
      <c r="R45" s="2"/>
      <c r="S45" s="2"/>
      <c r="T45" s="31"/>
      <c r="U45" s="31"/>
      <c r="V45" s="31"/>
      <c r="W45" s="45"/>
      <c r="X45" s="45"/>
      <c r="Y45" s="45"/>
      <c r="Z45" s="2"/>
      <c r="AA45" s="31"/>
      <c r="AB45" s="2"/>
      <c r="AC45" s="2"/>
      <c r="AD45" s="2"/>
      <c r="AE45" s="2"/>
    </row>
    <row r="46" spans="1:31" ht="18">
      <c r="A46" s="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"/>
      <c r="R46" s="2"/>
      <c r="S46" s="2"/>
      <c r="T46" s="31"/>
      <c r="U46" s="31"/>
      <c r="V46" s="31"/>
      <c r="W46" s="31"/>
      <c r="X46" s="31"/>
      <c r="Y46" s="31"/>
      <c r="Z46" s="2"/>
      <c r="AA46" s="31"/>
      <c r="AB46" s="2"/>
      <c r="AC46" s="2"/>
      <c r="AD46" s="2"/>
      <c r="AE46" s="2"/>
    </row>
    <row r="47" spans="1:31" ht="18">
      <c r="A47" s="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"/>
      <c r="AC47" s="2"/>
      <c r="AD47" s="2"/>
      <c r="AE47" s="2"/>
    </row>
    <row r="48" spans="1:31" ht="18">
      <c r="A48" s="2"/>
      <c r="B48" s="31"/>
      <c r="C48" s="31"/>
      <c r="D48" s="31"/>
      <c r="E48" s="75" t="s">
        <v>73</v>
      </c>
      <c r="F48" s="72">
        <f>N11</f>
        <v>3</v>
      </c>
      <c r="G48" s="31"/>
      <c r="H48" s="31"/>
      <c r="I48" s="31"/>
      <c r="J48" s="31"/>
      <c r="K48" s="31"/>
      <c r="L48" s="31"/>
      <c r="M48" s="2"/>
      <c r="N48" s="75" t="s">
        <v>73</v>
      </c>
      <c r="O48" s="72">
        <f>F48</f>
        <v>3</v>
      </c>
      <c r="P48" s="31"/>
      <c r="Q48" s="31"/>
      <c r="R48" s="31"/>
      <c r="S48" s="31"/>
      <c r="T48" s="31"/>
      <c r="U48" s="31"/>
      <c r="V48" s="2"/>
      <c r="W48" s="2"/>
      <c r="X48" s="2"/>
      <c r="Y48" s="31"/>
      <c r="Z48" s="31"/>
      <c r="AA48" s="75" t="s">
        <v>73</v>
      </c>
      <c r="AB48" s="72">
        <f>F48</f>
        <v>3</v>
      </c>
      <c r="AC48" s="2"/>
      <c r="AD48" s="2"/>
      <c r="AE48" s="2"/>
    </row>
    <row r="49" spans="1:31" ht="18">
      <c r="A49" s="2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"/>
      <c r="R49" s="48"/>
      <c r="S49" s="31"/>
      <c r="T49" s="31"/>
      <c r="U49" s="31"/>
      <c r="V49" s="31"/>
      <c r="W49" s="31"/>
      <c r="X49" s="31"/>
      <c r="Y49" s="31"/>
      <c r="Z49" s="2"/>
      <c r="AA49" s="31"/>
      <c r="AB49" s="2"/>
      <c r="AC49" s="2"/>
      <c r="AD49" s="2"/>
      <c r="AE49" s="2"/>
    </row>
    <row r="50" spans="1:31" ht="18">
      <c r="A50" s="2"/>
      <c r="B50" s="31"/>
      <c r="C50" s="31"/>
      <c r="D50" s="31"/>
      <c r="E50" s="76" t="s">
        <v>77</v>
      </c>
      <c r="F50" s="77">
        <f>Q11</f>
        <v>2</v>
      </c>
      <c r="G50" s="31"/>
      <c r="H50" s="31"/>
      <c r="I50" s="31"/>
      <c r="J50" s="31"/>
      <c r="K50" s="31"/>
      <c r="L50" s="31"/>
      <c r="M50" s="76" t="s">
        <v>77</v>
      </c>
      <c r="N50" s="77">
        <f>F50</f>
        <v>2</v>
      </c>
      <c r="O50" s="31"/>
      <c r="P50" s="31"/>
      <c r="Q50" s="31"/>
      <c r="R50" s="31"/>
      <c r="S50" s="31"/>
      <c r="T50" s="31"/>
      <c r="U50" s="31"/>
      <c r="V50" s="76" t="s">
        <v>77</v>
      </c>
      <c r="W50" s="77">
        <f>N50</f>
        <v>2</v>
      </c>
      <c r="X50" s="31"/>
      <c r="Y50" s="31"/>
      <c r="Z50" s="31"/>
      <c r="AA50" s="31"/>
      <c r="AB50" s="2"/>
      <c r="AC50" s="2"/>
      <c r="AD50" s="2"/>
      <c r="AE50" s="2"/>
    </row>
    <row r="51" spans="1:31" ht="18">
      <c r="A51" s="2"/>
      <c r="B51" s="31"/>
      <c r="C51" s="31"/>
      <c r="D51" s="31"/>
      <c r="E51" s="76"/>
      <c r="F51" s="77"/>
      <c r="G51" s="31"/>
      <c r="H51" s="31"/>
      <c r="I51" s="31"/>
      <c r="J51" s="31"/>
      <c r="K51" s="31"/>
      <c r="L51" s="31"/>
      <c r="M51" s="31"/>
      <c r="N51" s="31"/>
      <c r="O51" s="2"/>
      <c r="P51" s="31"/>
      <c r="Q51" s="31"/>
      <c r="R51" s="31"/>
      <c r="S51" s="28">
        <f>F50</f>
        <v>2</v>
      </c>
      <c r="T51" s="31"/>
      <c r="U51" s="2"/>
      <c r="V51" s="28">
        <f>F48</f>
        <v>3</v>
      </c>
      <c r="W51" s="31"/>
      <c r="X51" s="31"/>
      <c r="Y51" s="74">
        <f>S51*V51/2</f>
        <v>3</v>
      </c>
      <c r="Z51" s="31"/>
      <c r="AA51" s="31"/>
      <c r="AB51" s="2"/>
      <c r="AC51" s="2"/>
      <c r="AD51" s="2"/>
      <c r="AE51" s="2"/>
    </row>
    <row r="52" spans="1:31" ht="21">
      <c r="A52" s="2"/>
      <c r="B52" s="31"/>
      <c r="C52" s="5" t="s">
        <v>41</v>
      </c>
      <c r="K52" s="31"/>
      <c r="L52" s="31"/>
      <c r="M52" s="2"/>
      <c r="N52" s="2"/>
      <c r="O52" s="2"/>
      <c r="P52" s="2"/>
      <c r="Q52" s="31"/>
      <c r="R52" s="43" t="s">
        <v>82</v>
      </c>
      <c r="S52" s="55"/>
      <c r="T52" s="42" t="s">
        <v>83</v>
      </c>
      <c r="U52" s="41"/>
      <c r="V52" s="55"/>
      <c r="W52" s="42" t="s">
        <v>84</v>
      </c>
      <c r="X52" s="41"/>
      <c r="Y52" s="55"/>
      <c r="Z52" s="36" t="s">
        <v>32</v>
      </c>
      <c r="AA52" s="31"/>
      <c r="AB52" s="2"/>
      <c r="AC52" s="2"/>
      <c r="AD52" s="2"/>
      <c r="AE52" s="2"/>
    </row>
    <row r="53" spans="1:31" ht="15">
      <c r="A53" s="3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38"/>
      <c r="S53" s="2"/>
      <c r="T53" s="38"/>
      <c r="U53" s="2"/>
      <c r="V53" s="2"/>
      <c r="W53" s="27"/>
      <c r="X53" s="27"/>
      <c r="Y53" s="27"/>
      <c r="Z53" s="2"/>
      <c r="AA53" s="2"/>
      <c r="AB53" s="2"/>
      <c r="AC53" s="2"/>
      <c r="AD53" s="2"/>
      <c r="AE53" s="2"/>
    </row>
    <row r="54" spans="1:31" ht="18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7"/>
      <c r="P54" s="27"/>
      <c r="Q54" s="27"/>
      <c r="R54" s="27"/>
      <c r="S54" s="27"/>
      <c r="T54" s="27"/>
      <c r="U54" s="27"/>
      <c r="V54" s="27"/>
      <c r="W54" s="27"/>
      <c r="X54" s="2"/>
      <c r="Y54" s="2"/>
      <c r="Z54" s="2"/>
      <c r="AA54" s="2"/>
      <c r="AB54" s="2"/>
      <c r="AC54" s="2"/>
      <c r="AD54" s="2"/>
      <c r="AE54" s="2"/>
    </row>
    <row r="55" spans="1:31" ht="18">
      <c r="A55" s="32" t="s">
        <v>111</v>
      </c>
      <c r="B55" s="73"/>
      <c r="C55" s="31" t="s">
        <v>85</v>
      </c>
      <c r="D55" s="31"/>
      <c r="E55" s="31"/>
      <c r="F55" s="31"/>
      <c r="G55" s="31"/>
      <c r="H55" s="31"/>
      <c r="I55" s="31"/>
      <c r="J55" s="31"/>
      <c r="K55" s="31"/>
      <c r="L55" s="31"/>
      <c r="M55" s="5"/>
      <c r="N55" s="31"/>
      <c r="O55" s="2"/>
      <c r="P55" s="27"/>
      <c r="Q55" s="27"/>
      <c r="R55" s="27"/>
      <c r="S55" s="27"/>
      <c r="T55" s="27"/>
      <c r="U55" s="27"/>
      <c r="V55" s="27"/>
      <c r="W55" s="27"/>
      <c r="X55" s="2"/>
      <c r="Y55" s="2"/>
      <c r="Z55" s="2"/>
      <c r="AA55" s="2"/>
      <c r="AB55" s="2"/>
      <c r="AC55" s="2"/>
      <c r="AD55" s="2"/>
      <c r="AE55" s="2"/>
    </row>
    <row r="56" spans="1:31" ht="18" customHeight="1">
      <c r="A56" s="2"/>
      <c r="B56" s="31"/>
      <c r="C56" s="31"/>
      <c r="D56" s="31"/>
      <c r="E56" s="2"/>
      <c r="F56" s="2"/>
      <c r="G56" s="2"/>
      <c r="H56" s="2"/>
      <c r="I56" s="2"/>
      <c r="J56" s="2"/>
      <c r="K56" s="2"/>
      <c r="L56" s="2"/>
      <c r="M56" s="2"/>
      <c r="N56" s="3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1"/>
      <c r="AA56" s="31"/>
      <c r="AB56" s="2"/>
      <c r="AC56" s="2"/>
      <c r="AD56" s="2"/>
      <c r="AE56" s="2"/>
    </row>
    <row r="57" spans="1:31" ht="18" customHeight="1">
      <c r="A57" s="2"/>
      <c r="B57" s="31"/>
      <c r="C57" s="31"/>
      <c r="D57" s="31"/>
      <c r="E57" s="31"/>
      <c r="F57" s="2"/>
      <c r="G57" s="38"/>
      <c r="H57" s="2"/>
      <c r="I57" s="38"/>
      <c r="J57" s="31"/>
      <c r="K57" s="31"/>
      <c r="L57" s="31"/>
      <c r="M57" s="31"/>
      <c r="N57" s="53"/>
      <c r="O57" s="31"/>
      <c r="P57" s="31"/>
      <c r="Q57" s="31"/>
      <c r="R57" s="2"/>
      <c r="S57" s="31"/>
      <c r="T57" s="31"/>
      <c r="U57" s="80"/>
      <c r="V57" s="28">
        <f>P61</f>
        <v>7</v>
      </c>
      <c r="W57" s="31"/>
      <c r="X57" s="2"/>
      <c r="Y57" s="28">
        <f>K61</f>
        <v>5</v>
      </c>
      <c r="Z57" s="31"/>
      <c r="AA57" s="31"/>
      <c r="AB57" s="2"/>
      <c r="AC57" s="74">
        <f>V57*Y57/2</f>
        <v>17.5</v>
      </c>
      <c r="AD57" s="31"/>
      <c r="AE57" s="31"/>
    </row>
    <row r="58" spans="1:31" ht="21.75" customHeight="1">
      <c r="A58" s="2"/>
      <c r="B58" s="31"/>
      <c r="C58" s="31"/>
      <c r="D58" s="31"/>
      <c r="E58" s="31"/>
      <c r="F58" s="31"/>
      <c r="G58" s="45"/>
      <c r="H58" s="45"/>
      <c r="I58" s="45"/>
      <c r="J58" s="31"/>
      <c r="K58" s="31"/>
      <c r="L58" s="48"/>
      <c r="M58" s="31"/>
      <c r="N58" s="53"/>
      <c r="O58" s="31"/>
      <c r="P58" s="2"/>
      <c r="Q58" s="2"/>
      <c r="R58" s="2"/>
      <c r="S58" s="2"/>
      <c r="T58" s="31"/>
      <c r="U58" s="43" t="s">
        <v>106</v>
      </c>
      <c r="V58" s="55"/>
      <c r="W58" s="42" t="s">
        <v>83</v>
      </c>
      <c r="X58" s="41"/>
      <c r="Y58" s="55"/>
      <c r="Z58" s="42" t="s">
        <v>107</v>
      </c>
      <c r="AA58" s="41"/>
      <c r="AB58" s="2"/>
      <c r="AC58" s="55"/>
      <c r="AD58" s="36" t="s">
        <v>32</v>
      </c>
      <c r="AE58" s="31"/>
    </row>
    <row r="59" spans="1:31" ht="18" customHeight="1">
      <c r="A59" s="2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48"/>
      <c r="M59" s="45"/>
      <c r="N59" s="31"/>
      <c r="O59" s="5"/>
      <c r="P59" s="5"/>
      <c r="Q59" s="5"/>
      <c r="R59" s="5"/>
      <c r="S59" s="5"/>
      <c r="T59" s="5"/>
      <c r="U59" s="38"/>
      <c r="V59" s="2"/>
      <c r="W59" s="38"/>
      <c r="X59" s="2"/>
      <c r="Y59" s="2"/>
      <c r="Z59" s="27"/>
      <c r="AA59" s="27"/>
      <c r="AB59" s="27"/>
      <c r="AC59" s="2"/>
      <c r="AD59" s="2"/>
      <c r="AE59" s="2"/>
    </row>
    <row r="60" spans="1:31" ht="18" customHeight="1">
      <c r="A60" s="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2"/>
      <c r="AC60" s="2"/>
      <c r="AD60" s="2"/>
      <c r="AE60" s="2"/>
    </row>
    <row r="61" spans="1:31" ht="18" customHeight="1">
      <c r="A61" s="2"/>
      <c r="B61" s="31"/>
      <c r="C61" s="31"/>
      <c r="D61" s="31"/>
      <c r="E61" s="31"/>
      <c r="F61" s="2"/>
      <c r="G61" s="2"/>
      <c r="H61" s="2"/>
      <c r="I61" s="31"/>
      <c r="J61" s="75" t="s">
        <v>73</v>
      </c>
      <c r="K61" s="72">
        <f>P12</f>
        <v>5</v>
      </c>
      <c r="L61" s="31"/>
      <c r="M61" s="2"/>
      <c r="N61" s="2"/>
      <c r="O61" s="76" t="s">
        <v>77</v>
      </c>
      <c r="P61" s="77">
        <f>O11</f>
        <v>7</v>
      </c>
      <c r="Q61" s="2"/>
      <c r="R61" s="2"/>
      <c r="S61" s="2"/>
      <c r="T61" s="5" t="s">
        <v>41</v>
      </c>
      <c r="U61" s="31"/>
      <c r="V61" s="31"/>
      <c r="W61" s="31"/>
      <c r="X61" s="31"/>
      <c r="Y61" s="31"/>
      <c r="Z61" s="31"/>
      <c r="AA61" s="31"/>
      <c r="AB61" s="2"/>
      <c r="AC61" s="2"/>
      <c r="AD61" s="2"/>
      <c r="AE61" s="2"/>
    </row>
    <row r="62" spans="1:31" ht="18" customHeight="1">
      <c r="A62" s="2"/>
      <c r="B62" s="31"/>
      <c r="C62" s="31"/>
      <c r="D62" s="31"/>
      <c r="E62" s="31"/>
      <c r="F62" s="31"/>
      <c r="G62" s="31"/>
      <c r="H62" s="31"/>
      <c r="I62" s="31"/>
      <c r="J62" s="2"/>
      <c r="K62" s="2"/>
      <c r="L62" s="2"/>
      <c r="M62" s="31"/>
      <c r="N62" s="31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"/>
      <c r="Z62" s="31"/>
      <c r="AA62" s="31"/>
      <c r="AB62" s="2"/>
      <c r="AC62" s="2"/>
      <c r="AD62" s="2"/>
      <c r="AE62" s="2"/>
    </row>
    <row r="63" spans="1:31" ht="18" customHeight="1">
      <c r="A63" s="2"/>
      <c r="B63" s="31"/>
      <c r="C63" s="31"/>
      <c r="D63" s="31"/>
      <c r="E63" s="31"/>
      <c r="F63" s="2"/>
      <c r="G63" s="2"/>
      <c r="H63" s="31"/>
      <c r="I63" s="31"/>
      <c r="J63" s="31"/>
      <c r="K63" s="31"/>
      <c r="L63" s="31"/>
      <c r="M63" s="31"/>
      <c r="N63" s="31"/>
      <c r="O63" s="28"/>
      <c r="P63" s="2"/>
      <c r="Q63" s="2"/>
      <c r="R63" s="28"/>
      <c r="S63" s="28"/>
      <c r="T63" s="28"/>
      <c r="U63" s="28"/>
      <c r="V63" s="28"/>
      <c r="W63" s="28"/>
      <c r="X63" s="28"/>
      <c r="Y63" s="31"/>
      <c r="Z63" s="31"/>
      <c r="AA63" s="31"/>
      <c r="AB63" s="2"/>
      <c r="AC63" s="2"/>
      <c r="AD63" s="2"/>
      <c r="AE63" s="2"/>
    </row>
    <row r="64" spans="1:31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7"/>
      <c r="M64" s="2"/>
      <c r="N64" s="2"/>
      <c r="O64" s="2"/>
      <c r="P64" s="2"/>
      <c r="Q64" s="2"/>
      <c r="R64" s="2"/>
      <c r="S64" s="2"/>
      <c r="T64" s="2"/>
      <c r="U64" s="2"/>
      <c r="V64" s="2"/>
      <c r="W64" s="27"/>
      <c r="X64" s="2"/>
      <c r="Y64" s="2"/>
      <c r="Z64" s="2"/>
      <c r="AA64" s="2"/>
      <c r="AB64" s="2"/>
      <c r="AC64" s="2"/>
      <c r="AD64" s="2"/>
      <c r="AE64" s="2"/>
    </row>
    <row r="65" spans="1:31" ht="18" customHeight="1">
      <c r="A65" s="3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7"/>
      <c r="P65" s="27"/>
      <c r="Q65" s="27"/>
      <c r="R65" s="27"/>
      <c r="S65" s="27"/>
      <c r="T65" s="27"/>
      <c r="U65" s="27"/>
      <c r="V65" s="27"/>
      <c r="W65" s="27"/>
      <c r="X65" s="2"/>
      <c r="Y65" s="2"/>
      <c r="Z65" s="2"/>
      <c r="AA65" s="2"/>
      <c r="AB65" s="2"/>
      <c r="AC65" s="2"/>
      <c r="AD65" s="2"/>
      <c r="AE65" s="2"/>
    </row>
    <row r="66" spans="1:31" ht="18" customHeight="1">
      <c r="A66" s="2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8" customHeight="1">
      <c r="A67" s="2"/>
      <c r="B67" s="31"/>
      <c r="C67" s="31"/>
      <c r="D67" s="3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8" customHeight="1">
      <c r="A68" s="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"/>
      <c r="AB68" s="2"/>
      <c r="AC68" s="2"/>
      <c r="AD68" s="2"/>
      <c r="AE68" s="2"/>
    </row>
    <row r="69" spans="1:31" ht="18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2"/>
    </row>
    <row r="70" spans="1:31" ht="18" customHeight="1">
      <c r="A70" s="32" t="s">
        <v>116</v>
      </c>
      <c r="B70" s="81"/>
      <c r="C70" s="31" t="s">
        <v>117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  <c r="W70" s="81"/>
      <c r="X70" s="81"/>
      <c r="Y70" s="81"/>
      <c r="Z70" s="81"/>
      <c r="AA70" s="81"/>
      <c r="AB70" s="81"/>
      <c r="AC70" s="81"/>
      <c r="AD70" s="81"/>
      <c r="AE70" s="2"/>
    </row>
    <row r="71" spans="1:31" ht="18" customHeight="1">
      <c r="A71" s="81"/>
      <c r="B71" s="81"/>
      <c r="C71" s="31" t="s">
        <v>118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2"/>
      <c r="W71" s="81"/>
      <c r="X71" s="81"/>
      <c r="Y71" s="81"/>
      <c r="Z71" s="81"/>
      <c r="AA71" s="81"/>
      <c r="AB71" s="81"/>
      <c r="AC71" s="81"/>
      <c r="AD71" s="81"/>
      <c r="AE71" s="2"/>
    </row>
    <row r="72" spans="1:31" ht="18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2"/>
      <c r="W72" s="82"/>
      <c r="X72" s="81"/>
      <c r="Y72" s="81"/>
      <c r="Z72" s="81"/>
      <c r="AA72" s="81"/>
      <c r="AB72" s="81"/>
      <c r="AC72" s="81"/>
      <c r="AD72" s="81"/>
      <c r="AE72" s="2"/>
    </row>
    <row r="73" spans="1:31" ht="18" customHeight="1">
      <c r="A73" s="83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31"/>
      <c r="O73" s="31"/>
      <c r="P73" s="2"/>
      <c r="Q73" s="31"/>
      <c r="R73" s="31"/>
      <c r="S73" s="31"/>
      <c r="T73" s="28">
        <f>E82</f>
        <v>7</v>
      </c>
      <c r="U73" s="31"/>
      <c r="V73" s="2"/>
      <c r="W73" s="28">
        <f>J79</f>
        <v>10</v>
      </c>
      <c r="X73" s="31"/>
      <c r="Y73" s="31"/>
      <c r="Z73" s="28">
        <f>T73*W73</f>
        <v>70</v>
      </c>
      <c r="AA73" s="31"/>
      <c r="AB73" s="81"/>
      <c r="AC73" s="81"/>
      <c r="AD73" s="81"/>
      <c r="AE73" s="2"/>
    </row>
    <row r="74" spans="1:31" ht="22.5" customHeight="1">
      <c r="A74" s="83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2"/>
      <c r="O74" s="2"/>
      <c r="P74" s="2"/>
      <c r="Q74" s="2"/>
      <c r="R74" s="31"/>
      <c r="S74" s="43" t="s">
        <v>72</v>
      </c>
      <c r="T74" s="55"/>
      <c r="U74" s="42" t="s">
        <v>13</v>
      </c>
      <c r="V74" s="41"/>
      <c r="W74" s="55"/>
      <c r="X74" s="42" t="s">
        <v>40</v>
      </c>
      <c r="Y74" s="41"/>
      <c r="Z74" s="55"/>
      <c r="AA74" s="36" t="s">
        <v>23</v>
      </c>
      <c r="AB74" s="81"/>
      <c r="AC74" s="81"/>
      <c r="AD74" s="81"/>
      <c r="AE74" s="2"/>
    </row>
    <row r="75" spans="1:31" ht="18" customHeight="1">
      <c r="A75" s="83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4"/>
      <c r="X75" s="81"/>
      <c r="Y75" s="81"/>
      <c r="Z75" s="81"/>
      <c r="AA75" s="81"/>
      <c r="AB75" s="81"/>
      <c r="AC75" s="81"/>
      <c r="AD75" s="81"/>
      <c r="AE75" s="2"/>
    </row>
    <row r="76" spans="1:31" ht="18" customHeight="1">
      <c r="A76" s="83"/>
      <c r="B76" s="81"/>
      <c r="C76" s="81"/>
      <c r="D76" s="81"/>
      <c r="E76" s="81"/>
      <c r="F76" s="81"/>
      <c r="G76" s="81"/>
      <c r="H76" s="81"/>
      <c r="I76" s="81"/>
      <c r="J76" s="81"/>
      <c r="K76" s="71" t="s">
        <v>114</v>
      </c>
      <c r="L76" s="72">
        <f>P11</f>
        <v>5</v>
      </c>
      <c r="M76" s="81"/>
      <c r="N76" s="81"/>
      <c r="O76" s="83"/>
      <c r="P76" s="81"/>
      <c r="Q76" s="5" t="s">
        <v>119</v>
      </c>
      <c r="R76" s="85"/>
      <c r="S76" s="81"/>
      <c r="T76" s="81"/>
      <c r="U76" s="81"/>
      <c r="V76" s="84"/>
      <c r="W76" s="84"/>
      <c r="X76" s="81"/>
      <c r="Y76" s="81"/>
      <c r="Z76" s="81"/>
      <c r="AA76" s="81"/>
      <c r="AB76" s="81"/>
      <c r="AC76" s="81"/>
      <c r="AD76" s="81"/>
      <c r="AE76" s="2"/>
    </row>
    <row r="77" spans="1:31" ht="18" customHeight="1">
      <c r="A77" s="83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2"/>
      <c r="O77" s="2"/>
      <c r="P77" s="81"/>
      <c r="Q77" s="81"/>
      <c r="R77" s="81"/>
      <c r="S77" s="81"/>
      <c r="T77" s="81"/>
      <c r="U77" s="81"/>
      <c r="V77" s="84"/>
      <c r="W77" s="84"/>
      <c r="X77" s="81"/>
      <c r="Y77" s="81"/>
      <c r="Z77" s="81"/>
      <c r="AA77" s="81"/>
      <c r="AB77" s="81"/>
      <c r="AC77" s="81"/>
      <c r="AD77" s="81"/>
      <c r="AE77" s="2"/>
    </row>
    <row r="78" spans="1:31" ht="18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1"/>
      <c r="M78" s="87">
        <f>E82*J79/L76</f>
        <v>14</v>
      </c>
      <c r="N78" s="2"/>
      <c r="O78" s="2"/>
      <c r="P78" s="2"/>
      <c r="Q78" s="2"/>
      <c r="R78" s="81"/>
      <c r="S78" s="81"/>
      <c r="T78" s="81"/>
      <c r="U78" s="81"/>
      <c r="V78" s="84"/>
      <c r="W78" s="84"/>
      <c r="X78" s="81"/>
      <c r="Y78" s="81"/>
      <c r="Z78" s="81"/>
      <c r="AA78" s="81"/>
      <c r="AB78" s="81"/>
      <c r="AC78" s="81"/>
      <c r="AD78" s="81"/>
      <c r="AE78" s="2"/>
    </row>
    <row r="79" spans="1:31" ht="18" customHeight="1">
      <c r="A79" s="83"/>
      <c r="B79" s="83"/>
      <c r="C79" s="83"/>
      <c r="D79" s="83"/>
      <c r="E79" s="83"/>
      <c r="F79" s="83"/>
      <c r="G79" s="83"/>
      <c r="H79" s="83"/>
      <c r="I79" s="71" t="s">
        <v>113</v>
      </c>
      <c r="J79" s="72">
        <f>O12</f>
        <v>10</v>
      </c>
      <c r="L79" s="86" t="s">
        <v>115</v>
      </c>
      <c r="M79" s="55"/>
      <c r="N79" s="42" t="s">
        <v>13</v>
      </c>
      <c r="O79" s="81"/>
      <c r="P79" s="81"/>
      <c r="Q79" s="81"/>
      <c r="R79" s="2"/>
      <c r="S79" s="2"/>
      <c r="T79" s="81"/>
      <c r="U79" s="81"/>
      <c r="V79" s="81"/>
      <c r="W79" s="84"/>
      <c r="X79" s="81"/>
      <c r="Y79" s="81"/>
      <c r="Z79" s="81"/>
      <c r="AA79" s="81"/>
      <c r="AB79" s="81"/>
      <c r="AC79" s="81"/>
      <c r="AD79" s="81"/>
      <c r="AE79" s="2"/>
    </row>
    <row r="80" spans="1:31" ht="18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1"/>
      <c r="M80" s="81"/>
      <c r="N80" s="81"/>
      <c r="O80" s="81"/>
      <c r="P80" s="81"/>
      <c r="Q80" s="81"/>
      <c r="R80" s="2"/>
      <c r="S80" s="2"/>
      <c r="T80" s="81"/>
      <c r="U80" s="81"/>
      <c r="V80" s="81"/>
      <c r="W80" s="84"/>
      <c r="X80" s="81"/>
      <c r="Y80" s="81"/>
      <c r="Z80" s="81"/>
      <c r="AA80" s="81"/>
      <c r="AB80" s="81"/>
      <c r="AC80" s="81"/>
      <c r="AD80" s="81"/>
      <c r="AE80" s="2"/>
    </row>
    <row r="81" spans="1:31" ht="18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2"/>
      <c r="N81" s="2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2"/>
    </row>
    <row r="82" spans="1:31" ht="18" customHeight="1">
      <c r="A82" s="81"/>
      <c r="B82" s="81"/>
      <c r="C82" s="81"/>
      <c r="D82" s="76" t="s">
        <v>112</v>
      </c>
      <c r="E82" s="77">
        <f>O11</f>
        <v>7</v>
      </c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2"/>
    </row>
    <row r="83" spans="1:31" ht="18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2"/>
    </row>
    <row r="84" spans="1:31" ht="18" customHeight="1">
      <c r="A84" s="81"/>
      <c r="B84" s="81"/>
      <c r="C84" s="81"/>
      <c r="D84" s="81"/>
      <c r="E84" s="81"/>
      <c r="F84" s="81"/>
      <c r="G84" s="81"/>
      <c r="H84" s="2"/>
      <c r="I84" s="2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2"/>
    </row>
    <row r="85" spans="1:31" ht="18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2"/>
    </row>
    <row r="86" spans="1:31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 password="8089" sheet="1" objects="1" scenarios="1" selectLockedCells="1"/>
  <conditionalFormatting sqref="R19 U19 X19 U32 V52 Y52 S52 Y58 AC58 V58 M79 T74 W74 Z74">
    <cfRule type="cellIs" priority="1" dxfId="0" operator="equal" stopIfTrue="1">
      <formula>M18</formula>
    </cfRule>
    <cfRule type="cellIs" priority="2" dxfId="1" operator="notEqual" stopIfTrue="1">
      <formula>M18</formula>
    </cfRule>
  </conditionalFormatting>
  <conditionalFormatting sqref="M78 AC57 V57 Y57 U18 X18 R18 L58:L59 U31 R49 P62:Q62 V10:V11 M12:T12 M11:R11 T10:T11 M24:M25 S51 R62:X63 M27 V51 Y51 O62:O63 W73 Z73 T73">
    <cfRule type="expression" priority="3" dxfId="2" stopIfTrue="1">
      <formula>$H$1=852456</formula>
    </cfRule>
    <cfRule type="expression" priority="4" dxfId="3" stopIfTrue="1">
      <formula>$H$1&lt;&gt;852456</formula>
    </cfRule>
  </conditionalFormatting>
  <conditionalFormatting sqref="U59 O58 W59 Y46:Y50 H59:H60 H62 I59:I63 O46:O47 O49 K18 J18:J21 J44 G46:J49 R53 H20:I21 A53:B53 G20 I57 G36:G41 L36:L41 L33:L34 H23:H27 G34 L23:L26 K20:K26 H34:J41 F44 H50:J51 Y61:AA61 H44 K52:L52 F21 T53 K58 N44 X46:X47 X49 P46:P50 G57 I22:J27 I17:I18 G18:H18 P44 J58:J60 J63:L63 K60 L55 G55:J55">
    <cfRule type="expression" priority="5" dxfId="2" stopIfTrue="1">
      <formula>$H$1=852456</formula>
    </cfRule>
    <cfRule type="expression" priority="6" dxfId="4" stopIfTrue="1">
      <formula>$H$1&lt;&gt;852456</formula>
    </cfRule>
  </conditionalFormatting>
  <conditionalFormatting sqref="R76">
    <cfRule type="expression" priority="7" dxfId="5" stopIfTrue="1">
      <formula>AND($N$70="ja",$D$76&gt;0)</formula>
    </cfRule>
    <cfRule type="expression" priority="8" dxfId="4" stopIfTrue="1">
      <formula>OR($N$70&lt;&gt;"ja",$D$76&lt;=0)</formula>
    </cfRule>
  </conditionalFormatting>
  <conditionalFormatting sqref="D27:D36 F27:F36 E28:E36 D37:F37">
    <cfRule type="expression" priority="9" dxfId="7" stopIfTrue="1">
      <formula>$P$35="ja"</formula>
    </cfRule>
  </conditionalFormatting>
  <conditionalFormatting sqref="G31:K33">
    <cfRule type="expression" priority="10" dxfId="8" stopIfTrue="1">
      <formula>$P$35="ja"</formula>
    </cfRule>
  </conditionalFormatting>
  <conditionalFormatting sqref="M36:M40 M55">
    <cfRule type="expression" priority="11" dxfId="6" stopIfTrue="1">
      <formula>$P$35="ja"</formula>
    </cfRule>
    <cfRule type="expression" priority="12" dxfId="4" stopIfTrue="1">
      <formula>$P$35&lt;&gt;"ja"</formula>
    </cfRule>
  </conditionalFormatting>
  <hyperlinks>
    <hyperlink ref="A3" location="'Flächeneinheiten umwandeln I'!B10" display="Zurück zur Auswahl"/>
  </hyperlinks>
  <printOptions/>
  <pageMargins left="0.75" right="0.75" top="1" bottom="1" header="0.4921259845" footer="0.4921259845"/>
  <pageSetup orientation="portrait" paperSize="9" scale="59" r:id="rId2"/>
  <rowBreaks count="1" manualBreakCount="1">
    <brk id="67" max="255" man="1"/>
  </rowBreaks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cp:lastPrinted>2011-04-30T10:21:13Z</cp:lastPrinted>
  <dcterms:created xsi:type="dcterms:W3CDTF">2010-10-01T18:10:12Z</dcterms:created>
  <dcterms:modified xsi:type="dcterms:W3CDTF">2011-04-30T15:26:15Z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